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1"/>
  </bookViews>
  <sheets>
    <sheet name="Konst" sheetId="1" r:id="rId1"/>
    <sheet name="fiú újonc 4próbák" sheetId="2" r:id="rId2"/>
    <sheet name="Fiú-6prb" sheetId="3" r:id="rId3"/>
    <sheet name="leány újonc 4próbák" sheetId="4" r:id="rId4"/>
    <sheet name="Leány5prb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<sst xmlns="http://schemas.openxmlformats.org/spreadsheetml/2006/main" count="2530" uniqueCount="1136">
  <si>
    <t>PONTSZÁMÍTÁSI KONSTANSOK</t>
  </si>
  <si>
    <t>FÉRFI</t>
  </si>
  <si>
    <t>a</t>
  </si>
  <si>
    <t>b</t>
  </si>
  <si>
    <t>c</t>
  </si>
  <si>
    <t>k13</t>
  </si>
  <si>
    <t>k14</t>
  </si>
  <si>
    <t>k15</t>
  </si>
  <si>
    <t>80 m</t>
  </si>
  <si>
    <t>100 m</t>
  </si>
  <si>
    <t>200 m</t>
  </si>
  <si>
    <t>300 m</t>
  </si>
  <si>
    <t>400 m</t>
  </si>
  <si>
    <t>1000 m</t>
  </si>
  <si>
    <t>1500 m</t>
  </si>
  <si>
    <t>80 m gát</t>
  </si>
  <si>
    <t>100 m gát</t>
  </si>
  <si>
    <t>110 m gát</t>
  </si>
  <si>
    <t>Magasugrás</t>
  </si>
  <si>
    <t>Rúdugrás</t>
  </si>
  <si>
    <t>Távolugrás</t>
  </si>
  <si>
    <t>Súlylökés</t>
  </si>
  <si>
    <t>Diszkoszvetés</t>
  </si>
  <si>
    <t>Gerelyhajítás</t>
  </si>
  <si>
    <t>NŐI</t>
  </si>
  <si>
    <t>a</t>
  </si>
  <si>
    <t>b</t>
  </si>
  <si>
    <t>c</t>
  </si>
  <si>
    <t>k13</t>
  </si>
  <si>
    <t>k14</t>
  </si>
  <si>
    <t>k15</t>
  </si>
  <si>
    <t>80 m</t>
  </si>
  <si>
    <t>200 m</t>
  </si>
  <si>
    <t>300 m</t>
  </si>
  <si>
    <t>800 m</t>
  </si>
  <si>
    <t>80 m gát</t>
  </si>
  <si>
    <t>100 m gát</t>
  </si>
  <si>
    <t>Magasugrás</t>
  </si>
  <si>
    <t>Távolugrás</t>
  </si>
  <si>
    <t>Súlylökés</t>
  </si>
  <si>
    <t>Gerelyhajítás</t>
  </si>
  <si>
    <t>Diszkoszvetés</t>
  </si>
  <si>
    <t>Újonc fiú négypróba ,,C''</t>
  </si>
  <si>
    <t>a</t>
  </si>
  <si>
    <t>b</t>
  </si>
  <si>
    <t>Ötösugrás</t>
  </si>
  <si>
    <t>Újonc leány négypróba ,,C”</t>
  </si>
  <si>
    <t>a</t>
  </si>
  <si>
    <t>b</t>
  </si>
  <si>
    <t>60 m</t>
  </si>
  <si>
    <t>Ötösugrás</t>
  </si>
  <si>
    <t>PONTSZÁMÍTÁSI KONSTANSOK FEDETT PÁLYÁRA</t>
  </si>
  <si>
    <t>FÉRFI</t>
  </si>
  <si>
    <t>a</t>
  </si>
  <si>
    <t>b</t>
  </si>
  <si>
    <t>c</t>
  </si>
  <si>
    <t>60 m</t>
  </si>
  <si>
    <t>Újonc fiú négypróba "A" variáció</t>
  </si>
  <si>
    <t>Név</t>
  </si>
  <si>
    <t>Szül. év</t>
  </si>
  <si>
    <t>Egyesület</t>
  </si>
  <si>
    <t>80 g/0,76</t>
  </si>
  <si>
    <t>Magas</t>
  </si>
  <si>
    <t>Gerely/500</t>
  </si>
  <si>
    <t>Összpont</t>
  </si>
  <si>
    <t>eredm.</t>
  </si>
  <si>
    <t>szél</t>
  </si>
  <si>
    <t>pont</t>
  </si>
  <si>
    <t>1.</t>
  </si>
  <si>
    <t>Fekete Gergő</t>
  </si>
  <si>
    <t>2001</t>
  </si>
  <si>
    <t>Szekszárdi AKSE</t>
  </si>
  <si>
    <t>13,17</t>
  </si>
  <si>
    <t>1,1</t>
  </si>
  <si>
    <t>1,55</t>
  </si>
  <si>
    <t>4,95</t>
  </si>
  <si>
    <t>25,77</t>
  </si>
  <si>
    <t>2.</t>
  </si>
  <si>
    <t>Iván Zsombor</t>
  </si>
  <si>
    <t>MVSI</t>
  </si>
  <si>
    <t>13,67</t>
  </si>
  <si>
    <t>0,1</t>
  </si>
  <si>
    <t>1,61</t>
  </si>
  <si>
    <t>4,80</t>
  </si>
  <si>
    <t>29,01</t>
  </si>
  <si>
    <t>3.</t>
  </si>
  <si>
    <t>Rittberger András</t>
  </si>
  <si>
    <t>13,14</t>
  </si>
  <si>
    <t>1,40</t>
  </si>
  <si>
    <t>4,97</t>
  </si>
  <si>
    <t>29,37</t>
  </si>
  <si>
    <t>4.</t>
  </si>
  <si>
    <t>Varga Bercel</t>
  </si>
  <si>
    <t>KSI SE</t>
  </si>
  <si>
    <t>13,46</t>
  </si>
  <si>
    <t>1,52</t>
  </si>
  <si>
    <t>4,57</t>
  </si>
  <si>
    <t>27,07</t>
  </si>
  <si>
    <t>5.</t>
  </si>
  <si>
    <t>Mihály Ádám</t>
  </si>
  <si>
    <t>Gödöllői EAC</t>
  </si>
  <si>
    <t>13,62</t>
  </si>
  <si>
    <t>1,37</t>
  </si>
  <si>
    <t>4,91</t>
  </si>
  <si>
    <t>31,27</t>
  </si>
  <si>
    <t>6.</t>
  </si>
  <si>
    <t>Steiner Ákos</t>
  </si>
  <si>
    <t>AC Bonyhád</t>
  </si>
  <si>
    <t>13,40</t>
  </si>
  <si>
    <t>1,46</t>
  </si>
  <si>
    <t>4,63</t>
  </si>
  <si>
    <t>19,62</t>
  </si>
  <si>
    <t>7.</t>
  </si>
  <si>
    <t>Smelka Richárd</t>
  </si>
  <si>
    <t>FTC</t>
  </si>
  <si>
    <t>15,23</t>
  </si>
  <si>
    <t>4,77</t>
  </si>
  <si>
    <t>25,16</t>
  </si>
  <si>
    <t>8.</t>
  </si>
  <si>
    <t>Zsár Dániel</t>
  </si>
  <si>
    <t>UTE</t>
  </si>
  <si>
    <t>13,71</t>
  </si>
  <si>
    <t>1,43</t>
  </si>
  <si>
    <t>4,49</t>
  </si>
  <si>
    <t>22,37</t>
  </si>
  <si>
    <t>9.</t>
  </si>
  <si>
    <t>Szimeiszter Ákos</t>
  </si>
  <si>
    <t>13,28</t>
  </si>
  <si>
    <t>4,30</t>
  </si>
  <si>
    <t>21,70</t>
  </si>
  <si>
    <t>10.</t>
  </si>
  <si>
    <t>Sajgó Dávid</t>
  </si>
  <si>
    <t>Vasas SC</t>
  </si>
  <si>
    <t>13,95</t>
  </si>
  <si>
    <t>24,52</t>
  </si>
  <si>
    <t>11.</t>
  </si>
  <si>
    <t>Rádonyi Barnabás</t>
  </si>
  <si>
    <t>14,39</t>
  </si>
  <si>
    <t>27,97</t>
  </si>
  <si>
    <t>12.</t>
  </si>
  <si>
    <t>Márton Ferenc</t>
  </si>
  <si>
    <t>13,48</t>
  </si>
  <si>
    <t>4,39</t>
  </si>
  <si>
    <t>22,16</t>
  </si>
  <si>
    <t>13.</t>
  </si>
  <si>
    <t>Németh Mátyás</t>
  </si>
  <si>
    <t>14,64</t>
  </si>
  <si>
    <t>4,47</t>
  </si>
  <si>
    <t>21,11</t>
  </si>
  <si>
    <t>14.</t>
  </si>
  <si>
    <t>Gerics Roland</t>
  </si>
  <si>
    <t>TSC-Geotech</t>
  </si>
  <si>
    <t>13,99</t>
  </si>
  <si>
    <t>4,71</t>
  </si>
  <si>
    <t>16,57</t>
  </si>
  <si>
    <t>15.</t>
  </si>
  <si>
    <t>Horváth Ádám</t>
  </si>
  <si>
    <t>Dunakeszi VSE</t>
  </si>
  <si>
    <t>14,85</t>
  </si>
  <si>
    <t>4,05</t>
  </si>
  <si>
    <t>19,09</t>
  </si>
  <si>
    <t>16.</t>
  </si>
  <si>
    <t>Kovács Botond</t>
  </si>
  <si>
    <t>16,61</t>
  </si>
  <si>
    <t>4,08</t>
  </si>
  <si>
    <t>22,57</t>
  </si>
  <si>
    <t>18.</t>
  </si>
  <si>
    <t>19.</t>
  </si>
  <si>
    <t>20.</t>
  </si>
  <si>
    <t>A bajnok edzője:</t>
  </si>
  <si>
    <t>Újonc fiú négypróba "B" variáció</t>
  </si>
  <si>
    <t>Koroknai Ákos Zétény</t>
  </si>
  <si>
    <t>Budaörsi DSE</t>
  </si>
  <si>
    <t>12,70</t>
  </si>
  <si>
    <t>0,3</t>
  </si>
  <si>
    <t>5,18</t>
  </si>
  <si>
    <t>1,9</t>
  </si>
  <si>
    <t>45,67</t>
  </si>
  <si>
    <t>5:06,55</t>
  </si>
  <si>
    <t>Marothy Péter</t>
  </si>
  <si>
    <t>Csepeli DAC</t>
  </si>
  <si>
    <t>4,79</t>
  </si>
  <si>
    <t>0,2</t>
  </si>
  <si>
    <t>45,92</t>
  </si>
  <si>
    <t>5:14,14</t>
  </si>
  <si>
    <t>Balogh Péter</t>
  </si>
  <si>
    <t>13,64</t>
  </si>
  <si>
    <t>4,89</t>
  </si>
  <si>
    <t>1,0</t>
  </si>
  <si>
    <t>44,59</t>
  </si>
  <si>
    <t>5:34,18</t>
  </si>
  <si>
    <t>Ragó Martin</t>
  </si>
  <si>
    <t>ARAK</t>
  </si>
  <si>
    <t>14,93</t>
  </si>
  <si>
    <t>4,22</t>
  </si>
  <si>
    <t>43,70</t>
  </si>
  <si>
    <t>4:59,64</t>
  </si>
  <si>
    <t>Voloncs Balázs</t>
  </si>
  <si>
    <t>15,08</t>
  </si>
  <si>
    <t>-0,5</t>
  </si>
  <si>
    <t>44,17</t>
  </si>
  <si>
    <t>5:04,11</t>
  </si>
  <si>
    <t>Berenkei Gábor</t>
  </si>
  <si>
    <t>14,55</t>
  </si>
  <si>
    <t>4,32</t>
  </si>
  <si>
    <t>44,92</t>
  </si>
  <si>
    <t>5:15,61</t>
  </si>
  <si>
    <t>Magyari Benedek</t>
  </si>
  <si>
    <t>14,68</t>
  </si>
  <si>
    <t>4,42</t>
  </si>
  <si>
    <t>-0,2</t>
  </si>
  <si>
    <t>47,50</t>
  </si>
  <si>
    <t>5:27,09</t>
  </si>
  <si>
    <t>Szauter Ábel</t>
  </si>
  <si>
    <t>15,22</t>
  </si>
  <si>
    <t>4,14</t>
  </si>
  <si>
    <t>47,69</t>
  </si>
  <si>
    <t>5:13,17</t>
  </si>
  <si>
    <t>Dankó Péter</t>
  </si>
  <si>
    <t>14,92</t>
  </si>
  <si>
    <t>4,04</t>
  </si>
  <si>
    <t>1,5</t>
  </si>
  <si>
    <t>48,72</t>
  </si>
  <si>
    <t>5:44,79</t>
  </si>
  <si>
    <t>Varga Benedek</t>
  </si>
  <si>
    <t>15,26</t>
  </si>
  <si>
    <t>3,65</t>
  </si>
  <si>
    <t>-0,3</t>
  </si>
  <si>
    <t>47,72</t>
  </si>
  <si>
    <t>5:40,31</t>
  </si>
  <si>
    <t>Boldizsár Alex</t>
  </si>
  <si>
    <t>16,13</t>
  </si>
  <si>
    <t>3,88</t>
  </si>
  <si>
    <t>0,4</t>
  </si>
  <si>
    <t>51,45</t>
  </si>
  <si>
    <t>5:31,77</t>
  </si>
  <si>
    <t>Mihályi Péter</t>
  </si>
  <si>
    <t>19,08</t>
  </si>
  <si>
    <t>3,29</t>
  </si>
  <si>
    <t>1,3</t>
  </si>
  <si>
    <t>50,25</t>
  </si>
  <si>
    <t>5:10,49</t>
  </si>
  <si>
    <t>Löffler István</t>
  </si>
  <si>
    <t>16,63</t>
  </si>
  <si>
    <t>3,75</t>
  </si>
  <si>
    <t>1,7</t>
  </si>
  <si>
    <t>50,68</t>
  </si>
  <si>
    <t>5:59,26</t>
  </si>
  <si>
    <t>Újonc fiú négypróba "C" variáció</t>
  </si>
  <si>
    <t>Sz. év</t>
  </si>
  <si>
    <t>Súly/3</t>
  </si>
  <si>
    <t>Fischer Patrik</t>
  </si>
  <si>
    <t>7,65</t>
  </si>
  <si>
    <t>14,15</t>
  </si>
  <si>
    <t>11,40</t>
  </si>
  <si>
    <t>30,56</t>
  </si>
  <si>
    <t>Kiss Tamás Koppány</t>
  </si>
  <si>
    <t>Szolnoki SC-SI</t>
  </si>
  <si>
    <t>8,17</t>
  </si>
  <si>
    <t>12,90</t>
  </si>
  <si>
    <t>12,15</t>
  </si>
  <si>
    <t>40,11</t>
  </si>
  <si>
    <t>Jancsik Tamás</t>
  </si>
  <si>
    <t>Váci Reménység Egyesület</t>
  </si>
  <si>
    <t>8,23</t>
  </si>
  <si>
    <t>12,61</t>
  </si>
  <si>
    <t>9,84</t>
  </si>
  <si>
    <t>41,54</t>
  </si>
  <si>
    <t>Porkoláb Ákos</t>
  </si>
  <si>
    <t>8,05</t>
  </si>
  <si>
    <t>12,42</t>
  </si>
  <si>
    <t>8,90</t>
  </si>
  <si>
    <t>25,14</t>
  </si>
  <si>
    <t>Szabó Máté</t>
  </si>
  <si>
    <t>8,60</t>
  </si>
  <si>
    <t>11,38</t>
  </si>
  <si>
    <t>9,16</t>
  </si>
  <si>
    <t>27,50</t>
  </si>
  <si>
    <t>Vörös Márton</t>
  </si>
  <si>
    <t>8,77</t>
  </si>
  <si>
    <t>12,07</t>
  </si>
  <si>
    <t>6,32</t>
  </si>
  <si>
    <t>36,96</t>
  </si>
  <si>
    <t>Ferenc Ákos</t>
  </si>
  <si>
    <t>8,73</t>
  </si>
  <si>
    <t>11,54</t>
  </si>
  <si>
    <t>8,58</t>
  </si>
  <si>
    <t>25,87</t>
  </si>
  <si>
    <t>Gombolai Balázs</t>
  </si>
  <si>
    <t>12,02</t>
  </si>
  <si>
    <t>8,06</t>
  </si>
  <si>
    <t>19,39</t>
  </si>
  <si>
    <t>Sneider Dániel</t>
  </si>
  <si>
    <t>8,57</t>
  </si>
  <si>
    <t>12,35</t>
  </si>
  <si>
    <t>7,12</t>
  </si>
  <si>
    <t>12,58</t>
  </si>
  <si>
    <t>Szalai Botond</t>
  </si>
  <si>
    <t>9,13</t>
  </si>
  <si>
    <t>7,71</t>
  </si>
  <si>
    <t>20,67</t>
  </si>
  <si>
    <t>Szalai Adrián</t>
  </si>
  <si>
    <t>9,28</t>
  </si>
  <si>
    <t>10,55</t>
  </si>
  <si>
    <t>21,10</t>
  </si>
  <si>
    <t>Thardi-Veress Vajk</t>
  </si>
  <si>
    <t>9,75</t>
  </si>
  <si>
    <t>11,62</t>
  </si>
  <si>
    <t>7,90</t>
  </si>
  <si>
    <t>24,33</t>
  </si>
  <si>
    <t>Víg Gergő</t>
  </si>
  <si>
    <t>Albertirsai SE</t>
  </si>
  <si>
    <t>9,48</t>
  </si>
  <si>
    <t>10,34</t>
  </si>
  <si>
    <t>6,34</t>
  </si>
  <si>
    <t>27,93</t>
  </si>
  <si>
    <t>Földi Dániel</t>
  </si>
  <si>
    <t>11,53</t>
  </si>
  <si>
    <t>0</t>
  </si>
  <si>
    <t>7,06</t>
  </si>
  <si>
    <t>14,32</t>
  </si>
  <si>
    <t>Újonc fiú négypróba csapat bajnokság</t>
  </si>
  <si>
    <t>Változat</t>
  </si>
  <si>
    <t>B</t>
  </si>
  <si>
    <t>C</t>
  </si>
  <si>
    <t>A</t>
  </si>
  <si>
    <t>tartalék</t>
  </si>
  <si>
    <t>G. J.</t>
  </si>
  <si>
    <t>A bajnok csapat edzői:</t>
  </si>
  <si>
    <t>100 g/0,84</t>
  </si>
  <si>
    <t>távol</t>
  </si>
  <si>
    <t>súly/4</t>
  </si>
  <si>
    <t>magas</t>
  </si>
  <si>
    <t>gerely/600</t>
  </si>
  <si>
    <t>Deák Márton</t>
  </si>
  <si>
    <t>1999</t>
  </si>
  <si>
    <t>14,62</t>
  </si>
  <si>
    <t>5,97</t>
  </si>
  <si>
    <t>0,9</t>
  </si>
  <si>
    <t>11,72</t>
  </si>
  <si>
    <t>1,75</t>
  </si>
  <si>
    <t>31,74</t>
  </si>
  <si>
    <t>4:37,68</t>
  </si>
  <si>
    <t>Szépe Gergő</t>
  </si>
  <si>
    <t>13,80</t>
  </si>
  <si>
    <t>6,55</t>
  </si>
  <si>
    <t>0,7</t>
  </si>
  <si>
    <t>10,80</t>
  </si>
  <si>
    <t>21,48</t>
  </si>
  <si>
    <t>4:45,33</t>
  </si>
  <si>
    <t>Martinek Richárd</t>
  </si>
  <si>
    <t>14,03</t>
  </si>
  <si>
    <t>5,92</t>
  </si>
  <si>
    <t>10,45</t>
  </si>
  <si>
    <t>1,69</t>
  </si>
  <si>
    <t>38,51</t>
  </si>
  <si>
    <t>5:04,31</t>
  </si>
  <si>
    <t>Horváth Koppány</t>
  </si>
  <si>
    <t>2000</t>
  </si>
  <si>
    <t>Móvári AC</t>
  </si>
  <si>
    <t>15,21</t>
  </si>
  <si>
    <t>5,68</t>
  </si>
  <si>
    <t>0,6</t>
  </si>
  <si>
    <t>10,95</t>
  </si>
  <si>
    <t>1,81</t>
  </si>
  <si>
    <t>38,89</t>
  </si>
  <si>
    <t>5:28,31</t>
  </si>
  <si>
    <t>Lovistyék Bálint</t>
  </si>
  <si>
    <t>15,25</t>
  </si>
  <si>
    <t>5,80</t>
  </si>
  <si>
    <t>1,2</t>
  </si>
  <si>
    <t>9,98</t>
  </si>
  <si>
    <t>1,63</t>
  </si>
  <si>
    <t>36,69</t>
  </si>
  <si>
    <t>4:49,29</t>
  </si>
  <si>
    <t>Salamon András</t>
  </si>
  <si>
    <t>15,33</t>
  </si>
  <si>
    <t>5,72</t>
  </si>
  <si>
    <t>10,44</t>
  </si>
  <si>
    <t>1,66</t>
  </si>
  <si>
    <t>43,03</t>
  </si>
  <si>
    <t>5:22,53</t>
  </si>
  <si>
    <t>Nagy Tamás</t>
  </si>
  <si>
    <t>KARC</t>
  </si>
  <si>
    <t>15,32</t>
  </si>
  <si>
    <t>5,91</t>
  </si>
  <si>
    <t>10,79</t>
  </si>
  <si>
    <t>1,60</t>
  </si>
  <si>
    <t>34,66</t>
  </si>
  <si>
    <t>5:07,69</t>
  </si>
  <si>
    <t>Eszes Dániel</t>
  </si>
  <si>
    <t>13,89</t>
  </si>
  <si>
    <t>5,78</t>
  </si>
  <si>
    <t>10,35</t>
  </si>
  <si>
    <t>28,84</t>
  </si>
  <si>
    <t>5:31,70</t>
  </si>
  <si>
    <t>Borgulya András</t>
  </si>
  <si>
    <t>15,04</t>
  </si>
  <si>
    <t>5,16</t>
  </si>
  <si>
    <t>9,29</t>
  </si>
  <si>
    <t>38,69</t>
  </si>
  <si>
    <t>5:19,30</t>
  </si>
  <si>
    <t>Pisch Milán</t>
  </si>
  <si>
    <t>15,77</t>
  </si>
  <si>
    <t>5,88</t>
  </si>
  <si>
    <t>10,78</t>
  </si>
  <si>
    <t>25,79</t>
  </si>
  <si>
    <t>5:13,05</t>
  </si>
  <si>
    <t>Tóth Gergő</t>
  </si>
  <si>
    <t>15,52</t>
  </si>
  <si>
    <t>10,27</t>
  </si>
  <si>
    <t>1,57</t>
  </si>
  <si>
    <t>25,86</t>
  </si>
  <si>
    <t>5:02,16</t>
  </si>
  <si>
    <t>Bencsik Ádám</t>
  </si>
  <si>
    <t>MAFC</t>
  </si>
  <si>
    <t>14,35</t>
  </si>
  <si>
    <t>5,89</t>
  </si>
  <si>
    <t>8,34</t>
  </si>
  <si>
    <t>1,51</t>
  </si>
  <si>
    <t>27,00</t>
  </si>
  <si>
    <t>5:02,46</t>
  </si>
  <si>
    <t>Szenderffy Dániel</t>
  </si>
  <si>
    <t>15,60</t>
  </si>
  <si>
    <t>5,47</t>
  </si>
  <si>
    <t>9,70</t>
  </si>
  <si>
    <t>28,64</t>
  </si>
  <si>
    <t>5:18,44</t>
  </si>
  <si>
    <t>Palásti Bence</t>
  </si>
  <si>
    <t>15,30</t>
  </si>
  <si>
    <t>5,09</t>
  </si>
  <si>
    <t>0,8</t>
  </si>
  <si>
    <t>12,00</t>
  </si>
  <si>
    <t>35,63</t>
  </si>
  <si>
    <t>5:24,95</t>
  </si>
  <si>
    <t>Mercz Kevin</t>
  </si>
  <si>
    <t>AC Szekszárd</t>
  </si>
  <si>
    <t>15,29</t>
  </si>
  <si>
    <t>5,28</t>
  </si>
  <si>
    <t>10,73</t>
  </si>
  <si>
    <t>29,53</t>
  </si>
  <si>
    <t>5:29,42</t>
  </si>
  <si>
    <t>Ács Zsolt</t>
  </si>
  <si>
    <t>15,68</t>
  </si>
  <si>
    <t>5,27</t>
  </si>
  <si>
    <t>10,20</t>
  </si>
  <si>
    <t>1,39</t>
  </si>
  <si>
    <t>40,46</t>
  </si>
  <si>
    <t>5:13,76</t>
  </si>
  <si>
    <t>Bágyi Gábor</t>
  </si>
  <si>
    <t>17,43</t>
  </si>
  <si>
    <t>4,88</t>
  </si>
  <si>
    <t>11,39</t>
  </si>
  <si>
    <t>1,42</t>
  </si>
  <si>
    <t>48,33</t>
  </si>
  <si>
    <t>5:19,51</t>
  </si>
  <si>
    <t>Szamosi András</t>
  </si>
  <si>
    <t>14,52</t>
  </si>
  <si>
    <t>5,31</t>
  </si>
  <si>
    <t>0,5</t>
  </si>
  <si>
    <t>10,18</t>
  </si>
  <si>
    <t>1,48</t>
  </si>
  <si>
    <t>23,16</t>
  </si>
  <si>
    <t>5:22,67</t>
  </si>
  <si>
    <t>Böröcz Péter</t>
  </si>
  <si>
    <t>14,58</t>
  </si>
  <si>
    <t>4,40</t>
  </si>
  <si>
    <t>8,81</t>
  </si>
  <si>
    <t>30,43</t>
  </si>
  <si>
    <t>5:20,63</t>
  </si>
  <si>
    <t>Molnár Richárd Zsolt</t>
  </si>
  <si>
    <t>16,64</t>
  </si>
  <si>
    <t>5,10</t>
  </si>
  <si>
    <t>9,23</t>
  </si>
  <si>
    <t>32,13</t>
  </si>
  <si>
    <t>4:51,91</t>
  </si>
  <si>
    <t>Farkas Ádám</t>
  </si>
  <si>
    <t>15,20</t>
  </si>
  <si>
    <t>5,59</t>
  </si>
  <si>
    <t>8,30</t>
  </si>
  <si>
    <t>32,25</t>
  </si>
  <si>
    <t>5:48,96</t>
  </si>
  <si>
    <t>Németh András</t>
  </si>
  <si>
    <t>15,45</t>
  </si>
  <si>
    <t>37,34</t>
  </si>
  <si>
    <t>5:41,76</t>
  </si>
  <si>
    <t>Varga Hunor</t>
  </si>
  <si>
    <t>15,76</t>
  </si>
  <si>
    <t>5,36</t>
  </si>
  <si>
    <t>7,39</t>
  </si>
  <si>
    <t>33,00</t>
  </si>
  <si>
    <t>5:22,64</t>
  </si>
  <si>
    <t>Majzik Bálint</t>
  </si>
  <si>
    <t>5,03</t>
  </si>
  <si>
    <t>9,61</t>
  </si>
  <si>
    <t>34,22</t>
  </si>
  <si>
    <t>5:33,13</t>
  </si>
  <si>
    <t>Herczeg Donát</t>
  </si>
  <si>
    <t>16,72</t>
  </si>
  <si>
    <t>4,53</t>
  </si>
  <si>
    <t>9,43</t>
  </si>
  <si>
    <t>1,45</t>
  </si>
  <si>
    <t>38,52</t>
  </si>
  <si>
    <t>5:17,49</t>
  </si>
  <si>
    <t>Kalácska Áron</t>
  </si>
  <si>
    <t>Győri AC</t>
  </si>
  <si>
    <t>15,40</t>
  </si>
  <si>
    <t>5,46</t>
  </si>
  <si>
    <t>8,67</t>
  </si>
  <si>
    <t>30,41</t>
  </si>
  <si>
    <t>5:44,93</t>
  </si>
  <si>
    <t>Legéndi Bendegúz</t>
  </si>
  <si>
    <t>16,14</t>
  </si>
  <si>
    <t>4,62</t>
  </si>
  <si>
    <t>9,10</t>
  </si>
  <si>
    <t>31,41</t>
  </si>
  <si>
    <t>5:51,93</t>
  </si>
  <si>
    <t>Ferencz Ábel</t>
  </si>
  <si>
    <t>Veresegyház VSK</t>
  </si>
  <si>
    <t>16,40</t>
  </si>
  <si>
    <t>4,33</t>
  </si>
  <si>
    <t>10,16</t>
  </si>
  <si>
    <t>1,36</t>
  </si>
  <si>
    <t>26,67</t>
  </si>
  <si>
    <t>4:49,87</t>
  </si>
  <si>
    <t>Tamás Máté</t>
  </si>
  <si>
    <t>16,53</t>
  </si>
  <si>
    <t>10,06</t>
  </si>
  <si>
    <t>20,97</t>
  </si>
  <si>
    <t>5:19,27</t>
  </si>
  <si>
    <t>Tégi Benjamin</t>
  </si>
  <si>
    <t>16,38</t>
  </si>
  <si>
    <t>4,82</t>
  </si>
  <si>
    <t>8,28</t>
  </si>
  <si>
    <t>1,72</t>
  </si>
  <si>
    <t>22,93</t>
  </si>
  <si>
    <t>5:38,13</t>
  </si>
  <si>
    <t>Bogdán András</t>
  </si>
  <si>
    <t>17,00</t>
  </si>
  <si>
    <t>9,50</t>
  </si>
  <si>
    <t>33,12</t>
  </si>
  <si>
    <t>6:20,35</t>
  </si>
  <si>
    <t>Köő-Tóth Kunó</t>
  </si>
  <si>
    <t>17,09</t>
  </si>
  <si>
    <t>4,38</t>
  </si>
  <si>
    <t>8,92</t>
  </si>
  <si>
    <t>1,54</t>
  </si>
  <si>
    <t>28,06</t>
  </si>
  <si>
    <t>5:31,19</t>
  </si>
  <si>
    <t>Buda Gábor</t>
  </si>
  <si>
    <t>17,11</t>
  </si>
  <si>
    <t>7,86</t>
  </si>
  <si>
    <t>23,58</t>
  </si>
  <si>
    <t>5:37,93</t>
  </si>
  <si>
    <t>Nagy Gergely</t>
  </si>
  <si>
    <t>21,00</t>
  </si>
  <si>
    <t>4,36</t>
  </si>
  <si>
    <t>5,85</t>
  </si>
  <si>
    <t>20,87</t>
  </si>
  <si>
    <t>5:25,42</t>
  </si>
  <si>
    <t>Polk Bálint</t>
  </si>
  <si>
    <t>20,85</t>
  </si>
  <si>
    <t>3,90</t>
  </si>
  <si>
    <t>6,54</t>
  </si>
  <si>
    <t>NH</t>
  </si>
  <si>
    <t>21,07</t>
  </si>
  <si>
    <t>5:53,13</t>
  </si>
  <si>
    <t>Kiss Tamás</t>
  </si>
  <si>
    <t>Tiszaújvárosi AC</t>
  </si>
  <si>
    <t>14,47</t>
  </si>
  <si>
    <t>5,49</t>
  </si>
  <si>
    <t>12,26</t>
  </si>
  <si>
    <t>DNS</t>
  </si>
  <si>
    <t>Pázmándi Dominik</t>
  </si>
  <si>
    <t>Szolnoki Sportiskola SI</t>
  </si>
  <si>
    <t>16,43</t>
  </si>
  <si>
    <t>7,35</t>
  </si>
  <si>
    <t>Németh Zsolt</t>
  </si>
  <si>
    <t>9,20</t>
  </si>
  <si>
    <t>IKARUS BSE</t>
  </si>
  <si>
    <t>A bajnok edzői:</t>
  </si>
  <si>
    <t>Tölgyesi Előd</t>
  </si>
  <si>
    <t>Serdülő fiú hatpróba csapat bajnokság</t>
  </si>
  <si>
    <t>Össz-pont</t>
  </si>
  <si>
    <t>Halász Géza és Tölgyesi Előd</t>
  </si>
  <si>
    <t>Újonc leány négypróba "A" változat</t>
  </si>
  <si>
    <t>gerely/500</t>
  </si>
  <si>
    <t>Fodor Anna</t>
  </si>
  <si>
    <t>DSC-SI</t>
  </si>
  <si>
    <t>1,53</t>
  </si>
  <si>
    <t>20,77</t>
  </si>
  <si>
    <t>Áts Viktória</t>
  </si>
  <si>
    <t>13,59</t>
  </si>
  <si>
    <t>1,47</t>
  </si>
  <si>
    <t>4,84</t>
  </si>
  <si>
    <t>21,86</t>
  </si>
  <si>
    <t>Simon Viktória</t>
  </si>
  <si>
    <t>1,35</t>
  </si>
  <si>
    <t>5,06</t>
  </si>
  <si>
    <t>20,04</t>
  </si>
  <si>
    <t>Fodor Nikolett</t>
  </si>
  <si>
    <t>III. ker. TVE</t>
  </si>
  <si>
    <t>1,50</t>
  </si>
  <si>
    <t>4,59</t>
  </si>
  <si>
    <t>26,16</t>
  </si>
  <si>
    <t>Sztranyovszky Bianka</t>
  </si>
  <si>
    <t>13,12</t>
  </si>
  <si>
    <t>4,65</t>
  </si>
  <si>
    <t>24,57</t>
  </si>
  <si>
    <t>Kovács Tamara</t>
  </si>
  <si>
    <t>13,68</t>
  </si>
  <si>
    <t>1,41</t>
  </si>
  <si>
    <t>4,93</t>
  </si>
  <si>
    <t>21,33</t>
  </si>
  <si>
    <t>Tóth Kamilla</t>
  </si>
  <si>
    <t>13,74</t>
  </si>
  <si>
    <t>24,38</t>
  </si>
  <si>
    <t>Csenki Tamara</t>
  </si>
  <si>
    <t>14,65</t>
  </si>
  <si>
    <t>1,56</t>
  </si>
  <si>
    <t>18,19</t>
  </si>
  <si>
    <t>Kárpáti Enikő Kata</t>
  </si>
  <si>
    <t>PVSK</t>
  </si>
  <si>
    <t>16,58</t>
  </si>
  <si>
    <t>1,59</t>
  </si>
  <si>
    <t>4,69</t>
  </si>
  <si>
    <t>23,41</t>
  </si>
  <si>
    <t>Kubik Emese</t>
  </si>
  <si>
    <t>4,56</t>
  </si>
  <si>
    <t>10,68</t>
  </si>
  <si>
    <t>Rajna Fanni</t>
  </si>
  <si>
    <t>1,29</t>
  </si>
  <si>
    <t>3,95</t>
  </si>
  <si>
    <t>23,30</t>
  </si>
  <si>
    <t>Ley Fanni</t>
  </si>
  <si>
    <t>14,30</t>
  </si>
  <si>
    <t>1,26</t>
  </si>
  <si>
    <t>4,43</t>
  </si>
  <si>
    <t>17,97</t>
  </si>
  <si>
    <t>Simon Zsófia</t>
  </si>
  <si>
    <t>14,38</t>
  </si>
  <si>
    <t>3,58</t>
  </si>
  <si>
    <t>11,25</t>
  </si>
  <si>
    <t>Szabó Anna</t>
  </si>
  <si>
    <t>16,62</t>
  </si>
  <si>
    <t>1,23</t>
  </si>
  <si>
    <t>4,03</t>
  </si>
  <si>
    <t>Széplaki Anna</t>
  </si>
  <si>
    <t>17,27</t>
  </si>
  <si>
    <t>3,86</t>
  </si>
  <si>
    <t>15,10</t>
  </si>
  <si>
    <t>Tóth Péli Luca</t>
  </si>
  <si>
    <t>15,61</t>
  </si>
  <si>
    <t>1,32</t>
  </si>
  <si>
    <t>19,54</t>
  </si>
  <si>
    <t>17.</t>
  </si>
  <si>
    <t>Bali Zóra</t>
  </si>
  <si>
    <t>18,08</t>
  </si>
  <si>
    <t>15,51</t>
  </si>
  <si>
    <t>Szabó Róbert és Tímár Mihály</t>
  </si>
  <si>
    <t>Újonc leány négypróba "B" változat</t>
  </si>
  <si>
    <t>Távol</t>
  </si>
  <si>
    <t>Bacsa Fanni</t>
  </si>
  <si>
    <t>11,91</t>
  </si>
  <si>
    <t>1,8</t>
  </si>
  <si>
    <t>5,37</t>
  </si>
  <si>
    <t>2,0</t>
  </si>
  <si>
    <t>41,29</t>
  </si>
  <si>
    <t>2:45,27</t>
  </si>
  <si>
    <t>Marosi Viktória</t>
  </si>
  <si>
    <t>12,73</t>
  </si>
  <si>
    <t>1,4</t>
  </si>
  <si>
    <t>45,89</t>
  </si>
  <si>
    <t>2:33,69</t>
  </si>
  <si>
    <t>Kiszel Zsófia</t>
  </si>
  <si>
    <t>13,38</t>
  </si>
  <si>
    <t>1,6</t>
  </si>
  <si>
    <t>44,09</t>
  </si>
  <si>
    <t>2:47,11</t>
  </si>
  <si>
    <t>Fazekas Rebeka</t>
  </si>
  <si>
    <t>14,13</t>
  </si>
  <si>
    <t>4,73</t>
  </si>
  <si>
    <t>45,28</t>
  </si>
  <si>
    <t>2:35,34</t>
  </si>
  <si>
    <t>Czirják Alíz</t>
  </si>
  <si>
    <t>12,20</t>
  </si>
  <si>
    <t>45,60</t>
  </si>
  <si>
    <t>3:03,36</t>
  </si>
  <si>
    <t>Tibola Zsófia</t>
  </si>
  <si>
    <t>13,57</t>
  </si>
  <si>
    <t>4,2</t>
  </si>
  <si>
    <t>45,74</t>
  </si>
  <si>
    <t>2:39,11</t>
  </si>
  <si>
    <t>Melkvi Lotti</t>
  </si>
  <si>
    <t>13,79</t>
  </si>
  <si>
    <t>4,52</t>
  </si>
  <si>
    <t>46,95</t>
  </si>
  <si>
    <t>2:36,40</t>
  </si>
  <si>
    <t>Heiden Zoé</t>
  </si>
  <si>
    <t>14,16</t>
  </si>
  <si>
    <t>4,48</t>
  </si>
  <si>
    <t>2,5</t>
  </si>
  <si>
    <t>46,50</t>
  </si>
  <si>
    <t>2:44,52</t>
  </si>
  <si>
    <t>Katona Eszter</t>
  </si>
  <si>
    <t>13,76</t>
  </si>
  <si>
    <t>4,19</t>
  </si>
  <si>
    <t>47,32</t>
  </si>
  <si>
    <t>2:50,72</t>
  </si>
  <si>
    <t>Fülöp Dorka</t>
  </si>
  <si>
    <t>13,51</t>
  </si>
  <si>
    <t>NM</t>
  </si>
  <si>
    <t>-</t>
  </si>
  <si>
    <t>45,87</t>
  </si>
  <si>
    <t>2:35,09</t>
  </si>
  <si>
    <t>Csabai Bori</t>
  </si>
  <si>
    <t>14,40</t>
  </si>
  <si>
    <t>4,07</t>
  </si>
  <si>
    <t>48,87</t>
  </si>
  <si>
    <t>2:48,58</t>
  </si>
  <si>
    <t>Mazák Anna</t>
  </si>
  <si>
    <t>14,44</t>
  </si>
  <si>
    <t>48,88</t>
  </si>
  <si>
    <t>2:55,53</t>
  </si>
  <si>
    <t>Boros Marina</t>
  </si>
  <si>
    <t>15,28</t>
  </si>
  <si>
    <t>48,42</t>
  </si>
  <si>
    <t>2:52,33</t>
  </si>
  <si>
    <t>Nagy Enikő</t>
  </si>
  <si>
    <t>3,87</t>
  </si>
  <si>
    <t>50,28</t>
  </si>
  <si>
    <t>2:43,93</t>
  </si>
  <si>
    <t>Petővári Bíbor</t>
  </si>
  <si>
    <t>15,83</t>
  </si>
  <si>
    <t>3,76</t>
  </si>
  <si>
    <t>50,35</t>
  </si>
  <si>
    <t>2:52,99</t>
  </si>
  <si>
    <t>Fróna Hanna</t>
  </si>
  <si>
    <t>16,08</t>
  </si>
  <si>
    <t>3,81</t>
  </si>
  <si>
    <t>2:59,40</t>
  </si>
  <si>
    <t>Bötkös Ingrid</t>
  </si>
  <si>
    <t>16,79</t>
  </si>
  <si>
    <t>4,09</t>
  </si>
  <si>
    <t>2,4</t>
  </si>
  <si>
    <t>48,89</t>
  </si>
  <si>
    <t>3:12,03</t>
  </si>
  <si>
    <t>Tollas Gizella</t>
  </si>
  <si>
    <t>BEAC</t>
  </si>
  <si>
    <t>17,33</t>
  </si>
  <si>
    <t>50,26</t>
  </si>
  <si>
    <t>3:01,27</t>
  </si>
  <si>
    <t>Hargitai Fruzsina</t>
  </si>
  <si>
    <t>4,18</t>
  </si>
  <si>
    <t>52,38</t>
  </si>
  <si>
    <t>3:26,89</t>
  </si>
  <si>
    <t>Niedling Orsolya</t>
  </si>
  <si>
    <t>21,63</t>
  </si>
  <si>
    <t>3,53</t>
  </si>
  <si>
    <t>53,09</t>
  </si>
  <si>
    <t>3:10,48</t>
  </si>
  <si>
    <t>Tigyi József</t>
  </si>
  <si>
    <t>Újonc leány négypróba "C" változat</t>
  </si>
  <si>
    <t>Súly/2</t>
  </si>
  <si>
    <t>Misák Dominika</t>
  </si>
  <si>
    <t>8,61</t>
  </si>
  <si>
    <t>10,83</t>
  </si>
  <si>
    <t>37,64</t>
  </si>
  <si>
    <t>Endrész Klaudia</t>
  </si>
  <si>
    <t>8,02</t>
  </si>
  <si>
    <t>9,34</t>
  </si>
  <si>
    <t>24,80</t>
  </si>
  <si>
    <t>Háger Rita</t>
  </si>
  <si>
    <t>8,20</t>
  </si>
  <si>
    <t>9,73</t>
  </si>
  <si>
    <t>20,78</t>
  </si>
  <si>
    <t>Béres Luca</t>
  </si>
  <si>
    <t>8,74</t>
  </si>
  <si>
    <t>9,02</t>
  </si>
  <si>
    <t>15,96</t>
  </si>
  <si>
    <t>Szabó Eszter</t>
  </si>
  <si>
    <t>9,60</t>
  </si>
  <si>
    <t>9,63</t>
  </si>
  <si>
    <t>37,58</t>
  </si>
  <si>
    <t>Kátai Kamilla</t>
  </si>
  <si>
    <t>8,35</t>
  </si>
  <si>
    <t>9,14</t>
  </si>
  <si>
    <t>13,42</t>
  </si>
  <si>
    <t>Havas Vanessza</t>
  </si>
  <si>
    <t>8,95</t>
  </si>
  <si>
    <t>24,59</t>
  </si>
  <si>
    <t>Bánfalvi Anna</t>
  </si>
  <si>
    <t>8,52</t>
  </si>
  <si>
    <t>18,54</t>
  </si>
  <si>
    <t>Gebauer Maja</t>
  </si>
  <si>
    <t>8,96</t>
  </si>
  <si>
    <t>9,90</t>
  </si>
  <si>
    <t>19,84</t>
  </si>
  <si>
    <t>Szabó Piroska</t>
  </si>
  <si>
    <t>8,24</t>
  </si>
  <si>
    <t>18,07</t>
  </si>
  <si>
    <t>Erdélyi Gréta</t>
  </si>
  <si>
    <t>9,32</t>
  </si>
  <si>
    <t>13,70</t>
  </si>
  <si>
    <t>Mihályi Lilla</t>
  </si>
  <si>
    <t>9,42</t>
  </si>
  <si>
    <t>7,28</t>
  </si>
  <si>
    <t>20,21</t>
  </si>
  <si>
    <t>Pércsi Viktória</t>
  </si>
  <si>
    <t>9,15</t>
  </si>
  <si>
    <t>7,05</t>
  </si>
  <si>
    <t>14,90</t>
  </si>
  <si>
    <t>Czakó Lili</t>
  </si>
  <si>
    <t>10,26</t>
  </si>
  <si>
    <t>8,07</t>
  </si>
  <si>
    <t>18,53</t>
  </si>
  <si>
    <t>Farmosi Boglárka</t>
  </si>
  <si>
    <t>9,77</t>
  </si>
  <si>
    <t>7,53</t>
  </si>
  <si>
    <t>14,69</t>
  </si>
  <si>
    <t>Salamon Zoltán, Henyecz László és Schaffer Tamás</t>
  </si>
  <si>
    <t>Újonc leány négypróba csapat bajnokság</t>
  </si>
  <si>
    <t>Salamon Zoltán, Henyecz László és</t>
  </si>
  <si>
    <t>Serdülő leány ötpróba egyéni bajnokság</t>
  </si>
  <si>
    <t>gerely</t>
  </si>
  <si>
    <t>Mátó Sára</t>
  </si>
  <si>
    <t>12,18</t>
  </si>
  <si>
    <t>5,11</t>
  </si>
  <si>
    <t>0,0</t>
  </si>
  <si>
    <t>25,24</t>
  </si>
  <si>
    <t>2:25,37</t>
  </si>
  <si>
    <t>Kareczki Réka</t>
  </si>
  <si>
    <t>Váci Reménység</t>
  </si>
  <si>
    <t>12,43</t>
  </si>
  <si>
    <t>5,13</t>
  </si>
  <si>
    <t>37,88</t>
  </si>
  <si>
    <t>2:42,73</t>
  </si>
  <si>
    <t>Otterbein Laura</t>
  </si>
  <si>
    <t>12,64</t>
  </si>
  <si>
    <t>2,3</t>
  </si>
  <si>
    <t>38,31</t>
  </si>
  <si>
    <t>2:41,90</t>
  </si>
  <si>
    <t>Kriszt Katalin</t>
  </si>
  <si>
    <t>13,03</t>
  </si>
  <si>
    <t>5,02</t>
  </si>
  <si>
    <t>24,98</t>
  </si>
  <si>
    <t>2:37,85</t>
  </si>
  <si>
    <t>Lór Anna</t>
  </si>
  <si>
    <t>12,21</t>
  </si>
  <si>
    <t>5,04</t>
  </si>
  <si>
    <t>33,26</t>
  </si>
  <si>
    <t>2:53,49</t>
  </si>
  <si>
    <t>Veres Bernadett</t>
  </si>
  <si>
    <t>5,21</t>
  </si>
  <si>
    <t>24,12</t>
  </si>
  <si>
    <t>2:37,73</t>
  </si>
  <si>
    <t>Tóth Rebeka</t>
  </si>
  <si>
    <t>12,85</t>
  </si>
  <si>
    <t>4,78</t>
  </si>
  <si>
    <t>26,20</t>
  </si>
  <si>
    <t>2:30,68</t>
  </si>
  <si>
    <t>Farkas Petra</t>
  </si>
  <si>
    <t>12,41</t>
  </si>
  <si>
    <t>5,55</t>
  </si>
  <si>
    <t>25,09</t>
  </si>
  <si>
    <t>2:52,08</t>
  </si>
  <si>
    <t>Mórocz Boglárka</t>
  </si>
  <si>
    <t>12,36</t>
  </si>
  <si>
    <t>4,99</t>
  </si>
  <si>
    <t>26,03</t>
  </si>
  <si>
    <t>2:44,76</t>
  </si>
  <si>
    <t>Krasznai Anna Rozi</t>
  </si>
  <si>
    <t>Zalaszám-ZAC</t>
  </si>
  <si>
    <t>13,06</t>
  </si>
  <si>
    <t>5,08</t>
  </si>
  <si>
    <t>19,89</t>
  </si>
  <si>
    <t>2:36,53</t>
  </si>
  <si>
    <t>Budai Emese</t>
  </si>
  <si>
    <t>13,20</t>
  </si>
  <si>
    <t>27,24</t>
  </si>
  <si>
    <t>2:36,60</t>
  </si>
  <si>
    <t>Milus Petra</t>
  </si>
  <si>
    <t>13,21</t>
  </si>
  <si>
    <t>4,55</t>
  </si>
  <si>
    <t>29,87</t>
  </si>
  <si>
    <t>2:51,50</t>
  </si>
  <si>
    <t>Hóbor Annamária</t>
  </si>
  <si>
    <t>12,84</t>
  </si>
  <si>
    <t>30,93</t>
  </si>
  <si>
    <t>2:38,56</t>
  </si>
  <si>
    <t>Mógor Boglárka</t>
  </si>
  <si>
    <t>13,55</t>
  </si>
  <si>
    <t>4,74</t>
  </si>
  <si>
    <t>28,78</t>
  </si>
  <si>
    <t>2:32,24</t>
  </si>
  <si>
    <t>Hócza Hanna</t>
  </si>
  <si>
    <t>Egri SSE</t>
  </si>
  <si>
    <t>12,68</t>
  </si>
  <si>
    <t>4,81</t>
  </si>
  <si>
    <t>29,29</t>
  </si>
  <si>
    <t>2:52,84</t>
  </si>
  <si>
    <t>Petik Sára</t>
  </si>
  <si>
    <t>4,60</t>
  </si>
  <si>
    <t>27,94</t>
  </si>
  <si>
    <t>2:40,15</t>
  </si>
  <si>
    <t>Götz Ágnes</t>
  </si>
  <si>
    <t>12,97</t>
  </si>
  <si>
    <t>26,34</t>
  </si>
  <si>
    <t>2:47,39</t>
  </si>
  <si>
    <t>Kovács Marianna</t>
  </si>
  <si>
    <t>Mosonmagyaróvári AC</t>
  </si>
  <si>
    <t>13,44</t>
  </si>
  <si>
    <t>30,50</t>
  </si>
  <si>
    <t>2:38,47</t>
  </si>
  <si>
    <t>Fekete Fanni</t>
  </si>
  <si>
    <t>14,01</t>
  </si>
  <si>
    <t>4,34</t>
  </si>
  <si>
    <t>25,19</t>
  </si>
  <si>
    <t>2.54,19</t>
  </si>
  <si>
    <t>Csighy Adrienn</t>
  </si>
  <si>
    <t>Postás SE</t>
  </si>
  <si>
    <t>13,29</t>
  </si>
  <si>
    <t>28,15</t>
  </si>
  <si>
    <t>2:52,02</t>
  </si>
  <si>
    <t>Bóbis Dorina</t>
  </si>
  <si>
    <t>13,98</t>
  </si>
  <si>
    <t>28,52</t>
  </si>
  <si>
    <t>2:49,34</t>
  </si>
  <si>
    <t>Szőke Anett</t>
  </si>
  <si>
    <t>4,45</t>
  </si>
  <si>
    <t>22,55</t>
  </si>
  <si>
    <t>3:02,79</t>
  </si>
  <si>
    <t>Fábián Eszter</t>
  </si>
  <si>
    <t>13,84</t>
  </si>
  <si>
    <t>30,71</t>
  </si>
  <si>
    <t>3:06,11</t>
  </si>
  <si>
    <t>Almási Fanni</t>
  </si>
  <si>
    <t>13,94</t>
  </si>
  <si>
    <t>17,68</t>
  </si>
  <si>
    <t>2:35,83</t>
  </si>
  <si>
    <t>Kerék Kata</t>
  </si>
  <si>
    <t>13,63</t>
  </si>
  <si>
    <t>4,35</t>
  </si>
  <si>
    <t>17,24</t>
  </si>
  <si>
    <t>2:49,21</t>
  </si>
  <si>
    <t>Szatmári Anna</t>
  </si>
  <si>
    <t>B-C B.csabai AC</t>
  </si>
  <si>
    <t>13,54</t>
  </si>
  <si>
    <t>19,61</t>
  </si>
  <si>
    <t>2:40,61</t>
  </si>
  <si>
    <t>Marth Fruzsina</t>
  </si>
  <si>
    <t>17,38</t>
  </si>
  <si>
    <t>2:48,15</t>
  </si>
  <si>
    <t>Frei Dalma</t>
  </si>
  <si>
    <t>13,69</t>
  </si>
  <si>
    <t>18,40</t>
  </si>
  <si>
    <t>2:37,39</t>
  </si>
  <si>
    <t>Bársony Rozina</t>
  </si>
  <si>
    <t>4,90</t>
  </si>
  <si>
    <t>17,17</t>
  </si>
  <si>
    <t>2:53,54</t>
  </si>
  <si>
    <t>Girán Laura</t>
  </si>
  <si>
    <t>REFA</t>
  </si>
  <si>
    <t>14,49</t>
  </si>
  <si>
    <t>4,98</t>
  </si>
  <si>
    <t>3:01,95</t>
  </si>
  <si>
    <t>Tómács Renáta</t>
  </si>
  <si>
    <t>14,04</t>
  </si>
  <si>
    <t>4,46</t>
  </si>
  <si>
    <t>20,08</t>
  </si>
  <si>
    <t>2:47,99</t>
  </si>
  <si>
    <t>Knipfer Zsófia</t>
  </si>
  <si>
    <t>14,31</t>
  </si>
  <si>
    <t>29,71</t>
  </si>
  <si>
    <t>3:15,40</t>
  </si>
  <si>
    <t>Czuczi Anna</t>
  </si>
  <si>
    <t>4,67</t>
  </si>
  <si>
    <t>27,43</t>
  </si>
  <si>
    <t>3:01,63</t>
  </si>
  <si>
    <t>Csabai Sára</t>
  </si>
  <si>
    <t>13,90</t>
  </si>
  <si>
    <t>4,17</t>
  </si>
  <si>
    <t>13,50</t>
  </si>
  <si>
    <t>2:43,69</t>
  </si>
  <si>
    <t>Zeman Mercédesz</t>
  </si>
  <si>
    <t>3:04,01</t>
  </si>
  <si>
    <t>Semperger Dóra</t>
  </si>
  <si>
    <t>21,42</t>
  </si>
  <si>
    <t>2:55,88</t>
  </si>
  <si>
    <t>Kiss Eszter</t>
  </si>
  <si>
    <t>14,20</t>
  </si>
  <si>
    <t>20,59</t>
  </si>
  <si>
    <t>3:04,22</t>
  </si>
  <si>
    <t>Perge Júlia</t>
  </si>
  <si>
    <t>13,66</t>
  </si>
  <si>
    <t>4,51</t>
  </si>
  <si>
    <t>15,70</t>
  </si>
  <si>
    <t>3:11,61</t>
  </si>
  <si>
    <t>Láng Gabriella</t>
  </si>
  <si>
    <t>14,56</t>
  </si>
  <si>
    <t>18,75</t>
  </si>
  <si>
    <t>2:53,94</t>
  </si>
  <si>
    <t>Döme Adél</t>
  </si>
  <si>
    <t>15,42</t>
  </si>
  <si>
    <t>18,46</t>
  </si>
  <si>
    <t>2:48,76</t>
  </si>
  <si>
    <t>Braun Barbara</t>
  </si>
  <si>
    <t>14,73</t>
  </si>
  <si>
    <t>19,01</t>
  </si>
  <si>
    <t>2:58,86</t>
  </si>
  <si>
    <t>Thardi-Veress Zsófia</t>
  </si>
  <si>
    <t>14,74</t>
  </si>
  <si>
    <t>11,35</t>
  </si>
  <si>
    <t>2:52,23</t>
  </si>
  <si>
    <t>Csaba Szonja</t>
  </si>
  <si>
    <t>15,47</t>
  </si>
  <si>
    <t>2:49,79</t>
  </si>
  <si>
    <t>Sipos Borbála</t>
  </si>
  <si>
    <t>14,71</t>
  </si>
  <si>
    <t>14,25</t>
  </si>
  <si>
    <t>2:46,80</t>
  </si>
  <si>
    <t>Gedai Csenge</t>
  </si>
  <si>
    <t>19,38</t>
  </si>
  <si>
    <t>2:46,96</t>
  </si>
  <si>
    <t>Veres Zsófia</t>
  </si>
  <si>
    <t>17,58</t>
  </si>
  <si>
    <t>4,15</t>
  </si>
  <si>
    <t>22,82</t>
  </si>
  <si>
    <t>2:48,54</t>
  </si>
  <si>
    <t>Szabó Réka</t>
  </si>
  <si>
    <t>17,84</t>
  </si>
  <si>
    <t>19,83</t>
  </si>
  <si>
    <t>2:40,14</t>
  </si>
  <si>
    <t>Solt Eszter</t>
  </si>
  <si>
    <t>2:54,33</t>
  </si>
  <si>
    <t>Gyöngyösi Anna</t>
  </si>
  <si>
    <t>24,58</t>
  </si>
  <si>
    <t>3:02,84</t>
  </si>
  <si>
    <t>Orján Viktória</t>
  </si>
  <si>
    <t>17,91</t>
  </si>
  <si>
    <t>28,44</t>
  </si>
  <si>
    <t>3:35,55</t>
  </si>
  <si>
    <t>Nagy Emese</t>
  </si>
  <si>
    <t>14,81</t>
  </si>
  <si>
    <t>15,43</t>
  </si>
  <si>
    <t>2:49,46</t>
  </si>
  <si>
    <t>Monik Petra</t>
  </si>
  <si>
    <t>16,83</t>
  </si>
  <si>
    <t>20,18</t>
  </si>
  <si>
    <t>3:07,58</t>
  </si>
  <si>
    <t>Göblyös Adél</t>
  </si>
  <si>
    <t>18,77</t>
  </si>
  <si>
    <t>4,23</t>
  </si>
  <si>
    <t>21,53</t>
  </si>
  <si>
    <t>3:14,50</t>
  </si>
  <si>
    <t>Olasz Katalin</t>
  </si>
  <si>
    <t>16,66</t>
  </si>
  <si>
    <t>3,74</t>
  </si>
  <si>
    <t>2,7</t>
  </si>
  <si>
    <t>3:35,69</t>
  </si>
  <si>
    <t>Katona Kitti</t>
  </si>
  <si>
    <t>19,79</t>
  </si>
  <si>
    <t>Nagy Réka</t>
  </si>
  <si>
    <t>Békési DAC</t>
  </si>
  <si>
    <t>15,01</t>
  </si>
  <si>
    <t>Kühne Gréta</t>
  </si>
  <si>
    <t>DNF</t>
  </si>
  <si>
    <t>4,66</t>
  </si>
  <si>
    <t>Tavasi Tamara</t>
  </si>
  <si>
    <t>4,24</t>
  </si>
  <si>
    <t>Serdülő leány ötpróba csapat bajnokság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</si>
  <si>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</si>
  <si>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</si>
  <si>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</si>
  <si>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</si>
  <si>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</si>
  <si>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</si>
  <si>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</si>
  <si>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</si>
  <si>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</si>
  <si>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</si>
  <si>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</si>
  <si>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</si>
  <si>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</si>
  <si>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</si>
  <si>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</si>
  <si>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</si>
  <si>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</si>
  <si>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</si>
  <si>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</si>
  <si>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</si>
  <si>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</si>
  <si>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</si>
  <si>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</si>
  <si>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</si>
  <si>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</si>
  <si>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</si>
  <si>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</si>
  <si>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</si>
  <si>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</si>
  <si>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</si>
  <si>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</si>
  <si>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</si>
  <si>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</si>
  <si>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</si>
  <si>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</si>
  <si>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</si>
  <si>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</si>
  <si>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</si>
  <si>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</si>
  <si>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</si>
  <si>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</si>
  <si>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</si>
  <si>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</si>
  <si>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</si>
  <si>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</si>
  <si>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</si>
  <si>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</si>
  <si>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</si>
  <si>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</si>
  <si>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</si>
  <si>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</si>
  <si>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</si>
  <si>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</si>
  <si>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</si>
  <si>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UTE A csapat</t>
  </si>
  <si>
    <t>Egri SSE A csapat</t>
  </si>
  <si>
    <t>UTE B csapat</t>
  </si>
  <si>
    <t>Egri SSE B csapat</t>
  </si>
  <si>
    <t>KSI</t>
  </si>
  <si>
    <t>Forács Judit, Käfer Levente és Szenczi László</t>
  </si>
  <si>
    <t>Scherer Tamás</t>
  </si>
  <si>
    <t>Kadlesik Kornél</t>
  </si>
  <si>
    <t>Salamon Zoltán, Henyecz László</t>
  </si>
  <si>
    <t>Veninger Katalin és Tölgyesi Előd</t>
  </si>
  <si>
    <t xml:space="preserve">Hatpróba fiú serdülő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</si>
</sst>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 ce"/>
      <family val="0"/>
    </font>
    <font>
      <sz val="10"/>
      <color rgb="FF000000"/>
      <name val="Arial ce"/>
      <family val="0"/>
    </font>
    <font>
      <sz val="10"/>
      <color rgb="FFFFFFFF"/>
      <name val="Times New Roman"/>
      <family val="1"/>
    </font>
    <font>
      <i/>
      <sz val="10"/>
      <color rgb="FFFFFFFF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medium"/>
      <top style="thin">
        <color rgb="FF1F1C1B"/>
      </top>
      <bottom style="medium"/>
    </border>
    <border>
      <left/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/>
      <top style="thin">
        <color rgb="FF1F1C1B"/>
      </top>
      <bottom style="medium"/>
    </border>
    <border>
      <left style="medium">
        <color rgb="FF3C3C3C"/>
      </left>
      <right style="thin">
        <color rgb="FF1F1C1B"/>
      </right>
      <top style="thin">
        <color rgb="FF1F1C1B"/>
      </top>
      <bottom style="medium"/>
    </border>
    <border>
      <left style="thin">
        <color rgb="FF1F1C1B"/>
      </left>
      <right style="medium">
        <color rgb="FF3C3C3C"/>
      </right>
      <top style="thin">
        <color rgb="FF1F1C1B"/>
      </top>
      <bottom style="medium"/>
    </border>
    <border>
      <left style="medium"/>
      <right/>
      <top style="medium"/>
      <bottom style="thin">
        <color rgb="FF1F1C1B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 style="medium">
        <color rgb="FF3C3C3C"/>
      </right>
      <top style="medium"/>
      <bottom style="thin">
        <color rgb="FF1F1C1B"/>
      </bottom>
    </border>
    <border>
      <left style="thin">
        <color rgb="FF1F1C1B"/>
      </left>
      <right/>
      <top style="medium"/>
      <bottom style="thin">
        <color rgb="FF1F1C1B"/>
      </bottom>
    </border>
    <border>
      <left style="medium">
        <color rgb="FF3C3C3C"/>
      </left>
      <right style="thin">
        <color rgb="FF1F1C1B"/>
      </right>
      <top style="medium"/>
      <bottom style="thin">
        <color rgb="FF1F1C1B"/>
      </bottom>
    </border>
    <border>
      <left/>
      <right style="medium"/>
      <top style="medium"/>
      <bottom style="thin">
        <color rgb="FF1F1C1B"/>
      </bottom>
    </border>
    <border>
      <left style="medium"/>
      <right/>
      <top/>
      <bottom style="thin">
        <color rgb="FF1F1C1B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1F1C1B"/>
      </right>
      <top style="thin">
        <color rgb="FF1F1C1B"/>
      </top>
      <bottom style="thin">
        <color rgb="FF1F1C1B"/>
      </bottom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</border>
    <border>
      <left style="thin">
        <color rgb="FF1F1C1B"/>
      </left>
      <right style="medium">
        <color rgb="FF3C3C3C"/>
      </right>
      <top style="thin">
        <color rgb="FF1F1C1B"/>
      </top>
      <bottom style="thin">
        <color rgb="FF1F1C1B"/>
      </bottom>
    </border>
    <border>
      <left style="thin">
        <color rgb="FF1F1C1B"/>
      </left>
      <right/>
      <top style="thin">
        <color rgb="FF1F1C1B"/>
      </top>
      <bottom style="thin">
        <color rgb="FF1F1C1B"/>
      </bottom>
    </border>
    <border>
      <left style="medium">
        <color rgb="FF3C3C3C"/>
      </left>
      <right style="thin">
        <color rgb="FF1F1C1B"/>
      </right>
      <top style="thin">
        <color rgb="FF1F1C1B"/>
      </top>
      <bottom style="thin">
        <color rgb="FF1F1C1B"/>
      </bottom>
    </border>
    <border>
      <left/>
      <right style="medium"/>
      <top style="thin">
        <color rgb="FF1F1C1B"/>
      </top>
      <bottom style="thin">
        <color rgb="FF1F1C1B"/>
      </bottom>
    </border>
    <border>
      <left style="medium"/>
      <right/>
      <top style="thin">
        <color rgb="FF1F1C1B"/>
      </top>
      <bottom style="thin">
        <color rgb="FF1F1C1B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1F1C1B"/>
      </top>
      <bottom style="medium"/>
    </border>
    <border>
      <left/>
      <right style="medium"/>
      <top style="thin">
        <color rgb="FF1F1C1B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rgb="FF1F1C1B"/>
      </right>
      <top style="medium"/>
      <bottom style="medium"/>
    </border>
    <border>
      <left style="thin">
        <color rgb="FF1F1C1B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3C3C3C"/>
      </left>
      <right style="thin">
        <color rgb="FF1F1C1B"/>
      </right>
      <top style="thin">
        <color rgb="FF1F1C1B"/>
      </top>
      <bottom style="medium">
        <color rgb="FF3C3C3C"/>
      </bottom>
    </border>
    <border>
      <left style="thin">
        <color rgb="FF1F1C1B"/>
      </left>
      <right style="thin">
        <color rgb="FF1F1C1B"/>
      </right>
      <top style="thin">
        <color rgb="FF1F1C1B"/>
      </top>
      <bottom style="medium">
        <color rgb="FF3C3C3C"/>
      </bottom>
    </border>
    <border>
      <left style="thin">
        <color rgb="FF1F1C1B"/>
      </left>
      <right style="medium">
        <color rgb="FF3C3C3C"/>
      </right>
      <top style="thin">
        <color rgb="FF1F1C1B"/>
      </top>
      <bottom style="medium">
        <color rgb="FF3C3C3C"/>
      </bottom>
    </border>
    <border>
      <left/>
      <right style="thin">
        <color rgb="FF1F1C1B"/>
      </right>
      <top style="thin">
        <color rgb="FF1F1C1B"/>
      </top>
      <bottom style="medium">
        <color rgb="FF3C3C3C"/>
      </bottom>
    </border>
    <border>
      <left style="thin">
        <color rgb="FF1F1C1B"/>
      </left>
      <right/>
      <top style="thin">
        <color rgb="FF1F1C1B"/>
      </top>
      <bottom style="medium">
        <color rgb="FF3C3C3C"/>
      </bottom>
    </border>
    <border>
      <left style="medium"/>
      <right style="thin">
        <color rgb="FF1F1C1B"/>
      </right>
      <top/>
      <bottom style="thin">
        <color rgb="FF1F1C1B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3C3C3C"/>
      </left>
      <right style="thin">
        <color rgb="FF1F1C1B"/>
      </right>
      <top/>
      <bottom style="thin">
        <color rgb="FF1F1C1B"/>
      </bottom>
    </border>
    <border>
      <left style="thin">
        <color rgb="FF1F1C1B"/>
      </left>
      <right style="thin">
        <color rgb="FF1F1C1B"/>
      </right>
      <top/>
      <bottom style="thin">
        <color rgb="FF1F1C1B"/>
      </bottom>
    </border>
    <border>
      <left style="thin">
        <color rgb="FF1F1C1B"/>
      </left>
      <right style="medium">
        <color rgb="FF3C3C3C"/>
      </right>
      <top/>
      <bottom style="thin">
        <color rgb="FF1F1C1B"/>
      </bottom>
    </border>
    <border>
      <left/>
      <right style="thin">
        <color rgb="FF1F1C1B"/>
      </right>
      <top/>
      <bottom style="thin">
        <color rgb="FF1F1C1B"/>
      </bottom>
    </border>
    <border>
      <left style="thin">
        <color rgb="FF1F1C1B"/>
      </left>
      <right/>
      <top/>
      <bottom style="thin">
        <color rgb="FF1F1C1B"/>
      </bottom>
    </border>
    <border>
      <left/>
      <right style="medium"/>
      <top/>
      <bottom style="thin">
        <color rgb="FF1F1C1B"/>
      </bottom>
    </border>
    <border>
      <left style="medium"/>
      <right style="thin">
        <color rgb="FF1F1C1B"/>
      </right>
      <top style="thin">
        <color rgb="FF1F1C1B"/>
      </top>
      <bottom style="thin">
        <color rgb="FF1F1C1B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/>
      <right style="medium">
        <color rgb="FF3C3C3C"/>
      </right>
      <top style="medium"/>
      <bottom style="thin">
        <color rgb="FF1F1C1B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>
        <color rgb="FF3C3C3C"/>
      </left>
      <right style="medium"/>
      <top style="medium"/>
      <bottom style="thin">
        <color rgb="FF1F1C1B"/>
      </bottom>
    </border>
    <border>
      <left style="medium"/>
      <right style="medium">
        <color rgb="FF3C3C3C"/>
      </right>
      <top style="thin">
        <color rgb="FF1F1C1B"/>
      </top>
      <bottom style="thin">
        <color rgb="FF1F1C1B"/>
      </bottom>
    </border>
    <border>
      <left style="medium">
        <color rgb="FF3C3C3C"/>
      </left>
      <right style="medium"/>
      <top style="thin">
        <color rgb="FF1F1C1B"/>
      </top>
      <bottom style="thin">
        <color rgb="FF1F1C1B"/>
      </bottom>
    </border>
    <border>
      <left style="medium"/>
      <right style="medium">
        <color rgb="FF3C3C3C"/>
      </right>
      <top style="thin">
        <color rgb="FF1F1C1B"/>
      </top>
      <bottom style="medium"/>
    </border>
    <border>
      <left style="medium">
        <color rgb="FF3C3C3C"/>
      </left>
      <right style="medium"/>
      <top style="thin">
        <color rgb="FF1F1C1B"/>
      </top>
      <bottom style="medium"/>
    </border>
    <border>
      <left style="medium">
        <color rgb="FF3C3C3C"/>
      </left>
      <right style="thin">
        <color rgb="FF1F1C1B"/>
      </right>
      <top style="thin">
        <color rgb="FF1F1C1B"/>
      </top>
      <bottom/>
    </border>
    <border>
      <left style="thin">
        <color rgb="FF1F1C1B"/>
      </left>
      <right style="thin">
        <color rgb="FF1F1C1B"/>
      </right>
      <top style="thin">
        <color rgb="FF1F1C1B"/>
      </top>
      <bottom/>
    </border>
    <border>
      <left style="thin">
        <color rgb="FF1F1C1B"/>
      </left>
      <right style="medium">
        <color rgb="FF3C3C3C"/>
      </right>
      <top style="thin">
        <color rgb="FF1F1C1B"/>
      </top>
      <bottom/>
    </border>
    <border>
      <left style="medium">
        <color rgb="FF3C3C3C"/>
      </left>
      <right style="medium"/>
      <top style="thin">
        <color rgb="FF1F1C1B"/>
      </top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/>
      <bottom style="thin">
        <color rgb="FF1F1C1B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thin">
        <color rgb="FF1F1C1B"/>
      </top>
      <bottom style="thin">
        <color rgb="FF1F1C1B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thin">
        <color rgb="FF1F1C1B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>
        <color rgb="FF1F1C1B"/>
      </bottom>
    </border>
    <border>
      <left style="medium">
        <color rgb="FF000000"/>
      </left>
      <right style="thin">
        <color rgb="FF1F1C1B"/>
      </right>
      <top style="thin">
        <color rgb="FF1F1C1B"/>
      </top>
      <bottom style="medium"/>
    </border>
    <border>
      <left style="medium"/>
      <right style="medium"/>
      <top style="thin">
        <color rgb="FF1F1C1B"/>
      </top>
      <bottom style="medium"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1F1C1B"/>
      </right>
      <top/>
      <bottom style="thin">
        <color rgb="FF1F1C1B"/>
      </bottom>
    </border>
    <border>
      <left style="thin">
        <color rgb="FF1F1C1B"/>
      </left>
      <right style="medium">
        <color rgb="FF000000"/>
      </right>
      <top/>
      <bottom style="thin">
        <color rgb="FF1F1C1B"/>
      </bottom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thin">
        <color rgb="FF1F1C1B"/>
      </right>
      <top style="thin">
        <color rgb="FF1F1C1B"/>
      </top>
      <bottom style="thin">
        <color rgb="FF1F1C1B"/>
      </bottom>
    </border>
    <border>
      <left style="thin">
        <color rgb="FF1F1C1B"/>
      </left>
      <right style="medium">
        <color rgb="FF000000"/>
      </right>
      <top style="thin">
        <color rgb="FF1F1C1B"/>
      </top>
      <bottom style="thin">
        <color rgb="FF1F1C1B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1F1C1B"/>
      </left>
      <right style="medium">
        <color rgb="FF000000"/>
      </right>
      <top style="thin">
        <color rgb="FF1F1C1B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1F1C1B"/>
      </right>
      <top style="thin">
        <color rgb="FF1F1C1B"/>
      </top>
      <bottom/>
    </border>
    <border>
      <left style="thin">
        <color rgb="FF1F1C1B"/>
      </left>
      <right style="medium">
        <color rgb="FF000000"/>
      </right>
      <top style="thin">
        <color rgb="FF1F1C1B"/>
      </top>
      <bottom/>
    </border>
    <border>
      <left style="medium">
        <color rgb="FF000000"/>
      </left>
      <right style="thin">
        <color rgb="FF1F1C1B"/>
      </right>
      <top style="thin">
        <color rgb="FF1F1C1B"/>
      </top>
      <bottom/>
    </border>
    <border>
      <left style="thin">
        <color rgb="FF1F1C1B"/>
      </left>
      <right/>
      <top style="thin">
        <color rgb="FF1F1C1B"/>
      </top>
      <bottom/>
    </border>
    <border>
      <left/>
      <right style="thin">
        <color rgb="FF1F1C1B"/>
      </right>
      <top style="thin">
        <color rgb="FF1F1C1B"/>
      </top>
      <bottom/>
    </border>
    <border>
      <left style="medium">
        <color rgb="FF000000"/>
      </left>
      <right style="thin">
        <color rgb="FF1F1C1B"/>
      </right>
      <top style="medium"/>
      <bottom style="thin">
        <color rgb="FF1F1C1B"/>
      </bottom>
    </border>
    <border>
      <left style="thin">
        <color rgb="FF1F1C1B"/>
      </left>
      <right style="medium">
        <color rgb="FF000000"/>
      </right>
      <top style="medium"/>
      <bottom style="thin">
        <color rgb="FF1F1C1B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1F1C1B"/>
      </right>
      <top style="medium"/>
      <bottom style="thin">
        <color rgb="FF1F1C1B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>
        <color rgb="FF1F1C1B"/>
      </bottom>
    </border>
    <border>
      <left style="thin"/>
      <right style="thin"/>
      <top style="medium"/>
      <bottom style="thin">
        <color rgb="FF1F1C1B"/>
      </bottom>
    </border>
    <border>
      <left style="thin"/>
      <right style="thin"/>
      <top/>
      <bottom style="medium">
        <color rgb="FF000000"/>
      </bottom>
    </border>
    <border>
      <left/>
      <right/>
      <top style="medium">
        <color rgb="FF000000"/>
      </top>
      <bottom style="thin">
        <color rgb="FF1F1C1B"/>
      </bottom>
    </border>
    <border>
      <left style="thin"/>
      <right style="thin"/>
      <top style="medium">
        <color rgb="FF000000"/>
      </top>
      <bottom style="thin">
        <color rgb="FF1F1C1B"/>
      </bottom>
    </border>
    <border>
      <left style="thin"/>
      <right style="thin"/>
      <top/>
      <bottom/>
    </border>
    <border>
      <left style="medium">
        <color rgb="FF3C3C3C"/>
      </left>
      <right style="medium">
        <color rgb="FF3C3C3C"/>
      </right>
      <top style="medium"/>
      <bottom style="thin">
        <color rgb="FF1F1C1B"/>
      </bottom>
    </border>
    <border>
      <left style="medium">
        <color rgb="FF3C3C3C"/>
      </left>
      <right style="medium"/>
      <top style="medium"/>
      <bottom style="medium">
        <color rgb="FF3C3C3C"/>
      </bottom>
    </border>
    <border>
      <left style="thin"/>
      <right style="thin"/>
      <top style="medium"/>
      <bottom style="medium">
        <color rgb="FF3C3C3C"/>
      </bottom>
    </border>
    <border>
      <left/>
      <right style="medium">
        <color rgb="FF3C3C3C"/>
      </right>
      <top style="medium"/>
      <bottom style="medium">
        <color rgb="FF3C3C3C"/>
      </bottom>
    </border>
    <border>
      <left style="medium"/>
      <right style="medium"/>
      <top style="medium"/>
      <bottom style="medium">
        <color rgb="FF3C3C3C"/>
      </bottom>
    </border>
    <border>
      <left/>
      <right/>
      <top style="medium"/>
      <bottom style="medium">
        <color rgb="FF3C3C3C"/>
      </bottom>
    </border>
    <border>
      <left style="medium"/>
      <right style="medium"/>
      <top style="medium"/>
      <bottom/>
    </border>
    <border>
      <left style="medium"/>
      <right/>
      <top style="medium"/>
      <bottom style="medium">
        <color rgb="FF3C3C3C"/>
      </bottom>
    </border>
    <border>
      <left style="medium">
        <color rgb="FF3C3C3C"/>
      </left>
      <right/>
      <top style="medium"/>
      <bottom style="thin">
        <color rgb="FF1F1C1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59" fillId="0" borderId="22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59" fillId="0" borderId="32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2" fontId="60" fillId="0" borderId="32" xfId="0" applyNumberFormat="1" applyFont="1" applyFill="1" applyBorder="1" applyAlignment="1">
      <alignment horizontal="center"/>
    </xf>
    <xf numFmtId="1" fontId="14" fillId="0" borderId="36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49" fontId="15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40" xfId="0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60" fillId="0" borderId="11" xfId="0" applyNumberFormat="1" applyFont="1" applyFill="1" applyBorder="1" applyAlignment="1">
      <alignment horizontal="center"/>
    </xf>
    <xf numFmtId="1" fontId="14" fillId="0" borderId="4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left"/>
    </xf>
    <xf numFmtId="1" fontId="8" fillId="0" borderId="48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left" vertical="center"/>
    </xf>
    <xf numFmtId="49" fontId="9" fillId="0" borderId="50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 horizontal="right"/>
    </xf>
    <xf numFmtId="2" fontId="8" fillId="34" borderId="0" xfId="0" applyNumberFormat="1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 horizontal="left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1" fontId="9" fillId="0" borderId="54" xfId="0" applyNumberFormat="1" applyFont="1" applyFill="1" applyBorder="1" applyAlignment="1">
      <alignment horizontal="right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0" fontId="61" fillId="0" borderId="63" xfId="0" applyFont="1" applyFill="1" applyBorder="1" applyAlignment="1">
      <alignment horizontal="left" vertical="center"/>
    </xf>
    <xf numFmtId="49" fontId="61" fillId="0" borderId="64" xfId="0" applyNumberFormat="1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left" vertical="center"/>
    </xf>
    <xf numFmtId="49" fontId="9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49" fontId="9" fillId="0" borderId="69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" fontId="8" fillId="0" borderId="71" xfId="0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left"/>
    </xf>
    <xf numFmtId="0" fontId="9" fillId="0" borderId="7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61" fillId="0" borderId="75" xfId="0" applyFont="1" applyFill="1" applyBorder="1" applyAlignment="1">
      <alignment horizontal="left" vertical="center"/>
    </xf>
    <xf numFmtId="49" fontId="61" fillId="0" borderId="76" xfId="0" applyNumberFormat="1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left" vertical="center"/>
    </xf>
    <xf numFmtId="1" fontId="8" fillId="0" borderId="80" xfId="0" applyNumberFormat="1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1" fontId="8" fillId="0" borderId="82" xfId="0" applyNumberFormat="1" applyFont="1" applyFill="1" applyBorder="1" applyAlignment="1">
      <alignment horizontal="center"/>
    </xf>
    <xf numFmtId="0" fontId="61" fillId="0" borderId="74" xfId="0" applyFont="1" applyFill="1" applyBorder="1" applyAlignment="1">
      <alignment/>
    </xf>
    <xf numFmtId="0" fontId="61" fillId="0" borderId="29" xfId="0" applyFont="1" applyFill="1" applyBorder="1" applyAlignment="1">
      <alignment horizontal="center"/>
    </xf>
    <xf numFmtId="0" fontId="61" fillId="0" borderId="30" xfId="0" applyFont="1" applyFill="1" applyBorder="1" applyAlignment="1">
      <alignment/>
    </xf>
    <xf numFmtId="0" fontId="8" fillId="0" borderId="83" xfId="0" applyFont="1" applyFill="1" applyBorder="1" applyAlignment="1">
      <alignment horizontal="center"/>
    </xf>
    <xf numFmtId="1" fontId="8" fillId="0" borderId="84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8" fillId="0" borderId="80" xfId="0" applyNumberFormat="1" applyFont="1" applyFill="1" applyBorder="1" applyAlignment="1">
      <alignment horizontal="center"/>
    </xf>
    <xf numFmtId="49" fontId="9" fillId="0" borderId="85" xfId="0" applyNumberFormat="1" applyFont="1" applyFill="1" applyBorder="1" applyAlignment="1">
      <alignment horizontal="center" vertical="center"/>
    </xf>
    <xf numFmtId="49" fontId="9" fillId="0" borderId="86" xfId="0" applyNumberFormat="1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49" fontId="8" fillId="0" borderId="88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9" fillId="0" borderId="75" xfId="0" applyFont="1" applyFill="1" applyBorder="1" applyAlignment="1">
      <alignment horizontal="left" vertical="center"/>
    </xf>
    <xf numFmtId="49" fontId="9" fillId="0" borderId="76" xfId="0" applyNumberFormat="1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/>
    </xf>
    <xf numFmtId="49" fontId="8" fillId="0" borderId="89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right"/>
    </xf>
    <xf numFmtId="0" fontId="14" fillId="0" borderId="48" xfId="0" applyFont="1" applyFill="1" applyBorder="1" applyAlignment="1">
      <alignment horizontal="center"/>
    </xf>
    <xf numFmtId="0" fontId="9" fillId="0" borderId="90" xfId="0" applyFont="1" applyFill="1" applyBorder="1" applyAlignment="1">
      <alignment horizontal="left" vertical="center"/>
    </xf>
    <xf numFmtId="49" fontId="9" fillId="0" borderId="91" xfId="0" applyNumberFormat="1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left" vertical="center"/>
    </xf>
    <xf numFmtId="1" fontId="9" fillId="0" borderId="91" xfId="0" applyNumberFormat="1" applyFont="1" applyFill="1" applyBorder="1" applyAlignment="1">
      <alignment horizontal="right"/>
    </xf>
    <xf numFmtId="0" fontId="12" fillId="0" borderId="92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left" vertical="center"/>
    </xf>
    <xf numFmtId="49" fontId="9" fillId="0" borderId="94" xfId="0" applyNumberFormat="1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1" fontId="9" fillId="0" borderId="94" xfId="0" applyNumberFormat="1" applyFont="1" applyFill="1" applyBorder="1" applyAlignment="1">
      <alignment horizontal="right"/>
    </xf>
    <xf numFmtId="0" fontId="12" fillId="0" borderId="95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left" vertical="center"/>
    </xf>
    <xf numFmtId="49" fontId="9" fillId="0" borderId="97" xfId="0" applyNumberFormat="1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left" vertical="center"/>
    </xf>
    <xf numFmtId="1" fontId="9" fillId="0" borderId="97" xfId="0" applyNumberFormat="1" applyFont="1" applyFill="1" applyBorder="1" applyAlignment="1">
      <alignment horizontal="right"/>
    </xf>
    <xf numFmtId="0" fontId="12" fillId="0" borderId="98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left"/>
    </xf>
    <xf numFmtId="0" fontId="9" fillId="0" borderId="50" xfId="0" applyFont="1" applyFill="1" applyBorder="1" applyAlignment="1">
      <alignment/>
    </xf>
    <xf numFmtId="0" fontId="12" fillId="0" borderId="51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9" fillId="0" borderId="53" xfId="0" applyFont="1" applyFill="1" applyBorder="1" applyAlignment="1">
      <alignment horizontal="left"/>
    </xf>
    <xf numFmtId="1" fontId="8" fillId="0" borderId="53" xfId="0" applyNumberFormat="1" applyFont="1" applyFill="1" applyBorder="1" applyAlignment="1">
      <alignment horizontal="right"/>
    </xf>
    <xf numFmtId="0" fontId="14" fillId="0" borderId="54" xfId="0" applyFont="1" applyFill="1" applyBorder="1" applyAlignment="1">
      <alignment horizontal="center"/>
    </xf>
    <xf numFmtId="0" fontId="9" fillId="0" borderId="99" xfId="0" applyFont="1" applyFill="1" applyBorder="1" applyAlignment="1">
      <alignment horizontal="left" vertical="center"/>
    </xf>
    <xf numFmtId="49" fontId="9" fillId="0" borderId="100" xfId="0" applyNumberFormat="1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left" vertical="center"/>
    </xf>
    <xf numFmtId="1" fontId="9" fillId="0" borderId="100" xfId="0" applyNumberFormat="1" applyFont="1" applyFill="1" applyBorder="1" applyAlignment="1">
      <alignment horizontal="right"/>
    </xf>
    <xf numFmtId="0" fontId="12" fillId="0" borderId="101" xfId="0" applyFont="1" applyFill="1" applyBorder="1" applyAlignment="1">
      <alignment horizontal="center"/>
    </xf>
    <xf numFmtId="0" fontId="9" fillId="0" borderId="102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49" fontId="9" fillId="0" borderId="53" xfId="0" applyNumberFormat="1" applyFont="1" applyFill="1" applyBorder="1" applyAlignment="1">
      <alignment horizontal="center"/>
    </xf>
    <xf numFmtId="0" fontId="9" fillId="0" borderId="100" xfId="0" applyFont="1" applyFill="1" applyBorder="1" applyAlignment="1">
      <alignment horizontal="right" vertical="center"/>
    </xf>
    <xf numFmtId="49" fontId="9" fillId="0" borderId="50" xfId="0" applyNumberFormat="1" applyFont="1" applyFill="1" applyBorder="1" applyAlignment="1">
      <alignment horizontal="center"/>
    </xf>
    <xf numFmtId="0" fontId="9" fillId="0" borderId="104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center" vertical="center"/>
    </xf>
    <xf numFmtId="0" fontId="61" fillId="0" borderId="94" xfId="0" applyFont="1" applyFill="1" applyBorder="1" applyAlignment="1">
      <alignment horizontal="left"/>
    </xf>
    <xf numFmtId="0" fontId="61" fillId="0" borderId="93" xfId="0" applyFont="1" applyFill="1" applyBorder="1" applyAlignment="1">
      <alignment horizontal="left" vertical="center"/>
    </xf>
    <xf numFmtId="49" fontId="61" fillId="0" borderId="94" xfId="0" applyNumberFormat="1" applyFont="1" applyFill="1" applyBorder="1" applyAlignment="1">
      <alignment horizontal="center" vertical="center"/>
    </xf>
    <xf numFmtId="0" fontId="61" fillId="0" borderId="9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1" fillId="0" borderId="100" xfId="0" applyFont="1" applyFill="1" applyBorder="1" applyAlignment="1">
      <alignment/>
    </xf>
    <xf numFmtId="0" fontId="61" fillId="0" borderId="93" xfId="0" applyFont="1" applyFill="1" applyBorder="1" applyAlignment="1">
      <alignment/>
    </xf>
    <xf numFmtId="0" fontId="61" fillId="0" borderId="94" xfId="0" applyFont="1" applyFill="1" applyBorder="1" applyAlignment="1">
      <alignment horizontal="center"/>
    </xf>
    <xf numFmtId="0" fontId="61" fillId="0" borderId="94" xfId="0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8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left" vertical="center"/>
    </xf>
    <xf numFmtId="49" fontId="9" fillId="0" borderId="106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left" vertical="center"/>
    </xf>
    <xf numFmtId="0" fontId="9" fillId="0" borderId="109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8" fillId="0" borderId="1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49" fontId="8" fillId="0" borderId="1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left" vertical="center"/>
    </xf>
    <xf numFmtId="49" fontId="9" fillId="0" borderId="89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center"/>
    </xf>
    <xf numFmtId="1" fontId="8" fillId="0" borderId="11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1" fontId="9" fillId="0" borderId="101" xfId="0" applyNumberFormat="1" applyFont="1" applyFill="1" applyBorder="1" applyAlignment="1">
      <alignment horizontal="right" vertical="center"/>
    </xf>
    <xf numFmtId="1" fontId="9" fillId="0" borderId="95" xfId="0" applyNumberFormat="1" applyFont="1" applyFill="1" applyBorder="1" applyAlignment="1">
      <alignment horizontal="right" vertical="center"/>
    </xf>
    <xf numFmtId="1" fontId="9" fillId="0" borderId="98" xfId="0" applyNumberFormat="1" applyFont="1" applyFill="1" applyBorder="1" applyAlignment="1">
      <alignment horizontal="right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left" vertical="center"/>
    </xf>
    <xf numFmtId="0" fontId="9" fillId="0" borderId="114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49" fontId="8" fillId="0" borderId="115" xfId="0" applyNumberFormat="1" applyFont="1" applyFill="1" applyBorder="1" applyAlignment="1">
      <alignment horizontal="left" vertical="center"/>
    </xf>
    <xf numFmtId="49" fontId="9" fillId="0" borderId="116" xfId="0" applyNumberFormat="1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left" vertical="center"/>
    </xf>
    <xf numFmtId="1" fontId="8" fillId="0" borderId="117" xfId="0" applyNumberFormat="1" applyFont="1" applyFill="1" applyBorder="1" applyAlignment="1">
      <alignment horizontal="right" vertical="center"/>
    </xf>
    <xf numFmtId="49" fontId="9" fillId="0" borderId="113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49" fontId="8" fillId="0" borderId="11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9" fillId="0" borderId="11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8" fillId="0" borderId="12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1" fillId="0" borderId="121" xfId="0" applyFont="1" applyFill="1" applyBorder="1" applyAlignment="1">
      <alignment horizontal="left"/>
    </xf>
    <xf numFmtId="49" fontId="9" fillId="0" borderId="122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49" fontId="9" fillId="0" borderId="123" xfId="0" applyNumberFormat="1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left" vertical="center"/>
    </xf>
    <xf numFmtId="49" fontId="9" fillId="0" borderId="126" xfId="0" applyNumberFormat="1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9" fontId="9" fillId="0" borderId="128" xfId="0" applyNumberFormat="1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left" vertical="center"/>
    </xf>
    <xf numFmtId="49" fontId="61" fillId="0" borderId="39" xfId="0" applyNumberFormat="1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left" vertical="center"/>
    </xf>
    <xf numFmtId="49" fontId="61" fillId="0" borderId="39" xfId="0" applyNumberFormat="1" applyFont="1" applyFill="1" applyBorder="1" applyAlignment="1">
      <alignment horizontal="center"/>
    </xf>
    <xf numFmtId="0" fontId="61" fillId="0" borderId="38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1" fillId="0" borderId="130" xfId="0" applyFont="1" applyFill="1" applyBorder="1" applyAlignment="1">
      <alignment horizontal="left" vertical="center"/>
    </xf>
    <xf numFmtId="0" fontId="12" fillId="0" borderId="13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left" vertical="center"/>
    </xf>
    <xf numFmtId="49" fontId="9" fillId="0" borderId="64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49" fontId="61" fillId="0" borderId="29" xfId="0" applyNumberFormat="1" applyFont="1" applyFill="1" applyBorder="1" applyAlignment="1">
      <alignment horizontal="center"/>
    </xf>
    <xf numFmtId="0" fontId="61" fillId="0" borderId="3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left" vertical="center"/>
    </xf>
    <xf numFmtId="49" fontId="9" fillId="0" borderId="133" xfId="0" applyNumberFormat="1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49" fontId="9" fillId="0" borderId="135" xfId="0" applyNumberFormat="1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3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left"/>
    </xf>
    <xf numFmtId="49" fontId="0" fillId="0" borderId="13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49" fontId="9" fillId="0" borderId="138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9" fillId="0" borderId="141" xfId="0" applyFont="1" applyFill="1" applyBorder="1" applyAlignment="1">
      <alignment horizontal="left" vertical="center"/>
    </xf>
    <xf numFmtId="49" fontId="0" fillId="0" borderId="1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8" fillId="0" borderId="142" xfId="0" applyFont="1" applyFill="1" applyBorder="1" applyAlignment="1">
      <alignment/>
    </xf>
    <xf numFmtId="49" fontId="8" fillId="0" borderId="47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49" fontId="8" fillId="0" borderId="14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9" fillId="0" borderId="116" xfId="0" applyFont="1" applyFill="1" applyBorder="1" applyAlignment="1">
      <alignment horizontal="left"/>
    </xf>
    <xf numFmtId="1" fontId="8" fillId="0" borderId="116" xfId="0" applyNumberFormat="1" applyFont="1" applyFill="1" applyBorder="1" applyAlignment="1">
      <alignment horizontal="right"/>
    </xf>
    <xf numFmtId="0" fontId="14" fillId="0" borderId="117" xfId="0" applyFont="1" applyFill="1" applyBorder="1" applyAlignment="1">
      <alignment horizontal="center"/>
    </xf>
    <xf numFmtId="0" fontId="61" fillId="0" borderId="104" xfId="0" applyFont="1" applyFill="1" applyBorder="1" applyAlignment="1">
      <alignment horizontal="left"/>
    </xf>
    <xf numFmtId="0" fontId="61" fillId="0" borderId="93" xfId="0" applyFont="1" applyFill="1" applyBorder="1" applyAlignment="1">
      <alignment horizontal="left"/>
    </xf>
    <xf numFmtId="0" fontId="9" fillId="0" borderId="112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left"/>
    </xf>
    <xf numFmtId="0" fontId="9" fillId="0" borderId="113" xfId="0" applyFont="1" applyFill="1" applyBorder="1" applyAlignment="1">
      <alignment/>
    </xf>
    <xf numFmtId="0" fontId="12" fillId="0" borderId="114" xfId="0" applyFont="1" applyFill="1" applyBorder="1" applyAlignment="1">
      <alignment horizontal="center"/>
    </xf>
    <xf numFmtId="49" fontId="61" fillId="0" borderId="94" xfId="0" applyNumberFormat="1" applyFont="1" applyFill="1" applyBorder="1" applyAlignment="1">
      <alignment horizontal="center"/>
    </xf>
    <xf numFmtId="49" fontId="9" fillId="0" borderId="116" xfId="0" applyNumberFormat="1" applyFont="1" applyFill="1" applyBorder="1" applyAlignment="1">
      <alignment horizontal="center"/>
    </xf>
    <xf numFmtId="49" fontId="61" fillId="0" borderId="100" xfId="0" applyNumberFormat="1" applyFont="1" applyFill="1" applyBorder="1" applyAlignment="1">
      <alignment horizontal="center"/>
    </xf>
    <xf numFmtId="0" fontId="61" fillId="0" borderId="100" xfId="0" applyFont="1" applyFill="1" applyBorder="1" applyAlignment="1">
      <alignment horizontal="left"/>
    </xf>
    <xf numFmtId="0" fontId="9" fillId="0" borderId="93" xfId="0" applyFont="1" applyFill="1" applyBorder="1" applyAlignment="1">
      <alignment horizontal="left"/>
    </xf>
    <xf numFmtId="0" fontId="9" fillId="0" borderId="94" xfId="0" applyFont="1" applyFill="1" applyBorder="1" applyAlignment="1">
      <alignment horizontal="center"/>
    </xf>
    <xf numFmtId="49" fontId="9" fillId="0" borderId="113" xfId="0" applyNumberFormat="1" applyFont="1" applyFill="1" applyBorder="1" applyAlignment="1">
      <alignment horizontal="center"/>
    </xf>
    <xf numFmtId="0" fontId="61" fillId="0" borderId="96" xfId="0" applyFont="1" applyFill="1" applyBorder="1" applyAlignment="1">
      <alignment horizontal="left" vertical="center"/>
    </xf>
    <xf numFmtId="49" fontId="61" fillId="0" borderId="97" xfId="0" applyNumberFormat="1" applyFont="1" applyFill="1" applyBorder="1" applyAlignment="1">
      <alignment horizontal="center" vertical="center"/>
    </xf>
    <xf numFmtId="0" fontId="61" fillId="0" borderId="97" xfId="0" applyFont="1" applyFill="1" applyBorder="1" applyAlignment="1">
      <alignment horizontal="left" vertical="center"/>
    </xf>
    <xf numFmtId="0" fontId="61" fillId="0" borderId="104" xfId="0" applyFont="1" applyFill="1" applyBorder="1" applyAlignment="1">
      <alignment horizontal="left" vertical="center"/>
    </xf>
    <xf numFmtId="49" fontId="61" fillId="0" borderId="100" xfId="0" applyNumberFormat="1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left" vertical="center"/>
    </xf>
    <xf numFmtId="0" fontId="61" fillId="0" borderId="96" xfId="0" applyFont="1" applyFill="1" applyBorder="1" applyAlignment="1">
      <alignment/>
    </xf>
    <xf numFmtId="0" fontId="9" fillId="0" borderId="97" xfId="0" applyFont="1" applyFill="1" applyBorder="1" applyAlignment="1">
      <alignment horizontal="center"/>
    </xf>
    <xf numFmtId="1" fontId="9" fillId="0" borderId="99" xfId="0" applyNumberFormat="1" applyFont="1" applyFill="1" applyBorder="1" applyAlignment="1">
      <alignment horizontal="right"/>
    </xf>
    <xf numFmtId="1" fontId="9" fillId="0" borderId="102" xfId="0" applyNumberFormat="1" applyFont="1" applyFill="1" applyBorder="1" applyAlignment="1">
      <alignment horizontal="right"/>
    </xf>
    <xf numFmtId="1" fontId="9" fillId="0" borderId="103" xfId="0" applyNumberFormat="1" applyFont="1" applyFill="1" applyBorder="1" applyAlignment="1">
      <alignment horizontal="right"/>
    </xf>
    <xf numFmtId="1" fontId="8" fillId="0" borderId="54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 horizontal="center"/>
    </xf>
    <xf numFmtId="1" fontId="9" fillId="0" borderId="101" xfId="0" applyNumberFormat="1" applyFont="1" applyFill="1" applyBorder="1" applyAlignment="1">
      <alignment horizontal="right"/>
    </xf>
    <xf numFmtId="1" fontId="9" fillId="0" borderId="95" xfId="0" applyNumberFormat="1" applyFont="1" applyFill="1" applyBorder="1" applyAlignment="1">
      <alignment horizontal="right"/>
    </xf>
    <xf numFmtId="1" fontId="9" fillId="0" borderId="98" xfId="0" applyNumberFormat="1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50" xfId="0" applyFont="1" applyFill="1" applyBorder="1" applyAlignment="1">
      <alignment horizontal="left" vertical="center" wrapText="1"/>
    </xf>
    <xf numFmtId="0" fontId="8" fillId="0" borderId="143" xfId="0" applyFont="1" applyFill="1" applyBorder="1" applyAlignment="1">
      <alignment horizontal="center" vertical="center"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left"/>
    </xf>
    <xf numFmtId="0" fontId="0" fillId="0" borderId="113" xfId="0" applyBorder="1" applyAlignment="1">
      <alignment/>
    </xf>
    <xf numFmtId="49" fontId="8" fillId="0" borderId="13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49" fontId="8" fillId="0" borderId="146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18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49" fontId="9" fillId="0" borderId="118" xfId="0" applyNumberFormat="1" applyFont="1" applyFill="1" applyBorder="1" applyAlignment="1">
      <alignment horizontal="center" vertical="center"/>
    </xf>
    <xf numFmtId="0" fontId="0" fillId="0" borderId="148" xfId="0" applyFill="1" applyBorder="1" applyAlignment="1">
      <alignment/>
    </xf>
    <xf numFmtId="0" fontId="8" fillId="0" borderId="14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50" xfId="0" applyFont="1" applyFill="1" applyBorder="1" applyAlignment="1">
      <alignment horizontal="center" vertical="center"/>
    </xf>
    <xf numFmtId="0" fontId="0" fillId="0" borderId="15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49" fontId="8" fillId="0" borderId="115" xfId="0" applyNumberFormat="1" applyFont="1" applyFill="1" applyBorder="1" applyAlignment="1">
      <alignment horizontal="left"/>
    </xf>
    <xf numFmtId="0" fontId="0" fillId="0" borderId="116" xfId="0" applyBorder="1" applyAlignment="1">
      <alignment/>
    </xf>
    <xf numFmtId="0" fontId="8" fillId="0" borderId="15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53" xfId="0" applyFont="1" applyFill="1" applyBorder="1" applyAlignment="1">
      <alignment horizontal="center" vertical="center"/>
    </xf>
    <xf numFmtId="0" fontId="0" fillId="0" borderId="154" xfId="0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113" xfId="0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49" fontId="8" fillId="0" borderId="15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/>
    </xf>
    <xf numFmtId="49" fontId="7" fillId="0" borderId="86" xfId="0" applyNumberFormat="1" applyFont="1" applyFill="1" applyBorder="1" applyAlignment="1">
      <alignment horizontal="center" vertical="center"/>
    </xf>
    <xf numFmtId="49" fontId="8" fillId="0" borderId="156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8" fillId="0" borderId="157" xfId="0" applyFont="1" applyFill="1" applyBorder="1" applyAlignment="1">
      <alignment horizontal="center" vertical="center"/>
    </xf>
    <xf numFmtId="0" fontId="8" fillId="0" borderId="158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49" fontId="8" fillId="0" borderId="159" xfId="0" applyNumberFormat="1" applyFont="1" applyFill="1" applyBorder="1" applyAlignment="1">
      <alignment horizontal="center" vertical="center"/>
    </xf>
    <xf numFmtId="0" fontId="0" fillId="0" borderId="148" xfId="0" applyBorder="1" applyAlignment="1">
      <alignment/>
    </xf>
    <xf numFmtId="0" fontId="8" fillId="0" borderId="160" xfId="0" applyFont="1" applyFill="1" applyBorder="1" applyAlignment="1">
      <alignment horizontal="center" vertical="center"/>
    </xf>
    <xf numFmtId="0" fontId="8" fillId="0" borderId="161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9" fillId="0" borderId="50" xfId="0" applyFont="1" applyFill="1" applyBorder="1" applyAlignment="1">
      <alignment horizontal="left"/>
    </xf>
    <xf numFmtId="49" fontId="8" fillId="0" borderId="53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 vertical="center"/>
    </xf>
    <xf numFmtId="49" fontId="8" fillId="0" borderId="43" xfId="0" applyNumberFormat="1" applyFont="1" applyFill="1" applyBorder="1" applyAlignment="1">
      <alignment horizontal="left"/>
    </xf>
    <xf numFmtId="0" fontId="0" fillId="0" borderId="47" xfId="0" applyFill="1" applyBorder="1" applyAlignment="1">
      <alignment/>
    </xf>
    <xf numFmtId="49" fontId="8" fillId="0" borderId="155" xfId="0" applyNumberFormat="1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 vertical="center"/>
    </xf>
    <xf numFmtId="0" fontId="0" fillId="0" borderId="56" xfId="0" applyFill="1" applyBorder="1" applyAlignment="1">
      <alignment/>
    </xf>
    <xf numFmtId="49" fontId="8" fillId="0" borderId="157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left"/>
    </xf>
    <xf numFmtId="49" fontId="8" fillId="0" borderId="163" xfId="0" applyNumberFormat="1" applyFont="1" applyFill="1" applyBorder="1" applyAlignment="1">
      <alignment horizontal="center"/>
    </xf>
    <xf numFmtId="0" fontId="0" fillId="0" borderId="151" xfId="0" applyBorder="1" applyAlignment="1">
      <alignment/>
    </xf>
    <xf numFmtId="49" fontId="8" fillId="0" borderId="159" xfId="0" applyNumberFormat="1" applyFont="1" applyFill="1" applyBorder="1" applyAlignment="1">
      <alignment horizontal="center"/>
    </xf>
    <xf numFmtId="0" fontId="0" fillId="0" borderId="147" xfId="0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15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/>
    </xf>
    <xf numFmtId="49" fontId="9" fillId="0" borderId="149" xfId="0" applyNumberFormat="1" applyFont="1" applyFill="1" applyBorder="1" applyAlignment="1">
      <alignment horizontal="center" vertical="center"/>
    </xf>
    <xf numFmtId="49" fontId="9" fillId="0" borderId="78" xfId="0" applyNumberFormat="1" applyFont="1" applyFill="1" applyBorder="1" applyAlignment="1">
      <alignment horizontal="center" vertical="center"/>
    </xf>
    <xf numFmtId="49" fontId="8" fillId="0" borderId="161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/>
    </xf>
    <xf numFmtId="49" fontId="9" fillId="0" borderId="155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serd_ujonc_osszetett_ob_2014_eredmeny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serd_ujonc_osszetett_ob_2014_eredmeny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serd_ujonc_osszetett_ob_2014_eredmeny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lla\Desktop\Versenyek\serd_ujonc_osszetett_ob_2014_eredmeny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iú-6prb"/>
      <sheetName val="fiú újonc 4próbák"/>
      <sheetName val="Leány5prb"/>
      <sheetName val="leány újonc 4próbák"/>
    </sheetNames>
    <sheetDataSet>
      <sheetData sheetId="0">
        <row r="7">
          <cell r="B7">
            <v>3.301612</v>
          </cell>
          <cell r="C7">
            <v>57</v>
          </cell>
          <cell r="D7">
            <v>1.81</v>
          </cell>
        </row>
        <row r="10">
          <cell r="B10">
            <v>0.037680000000000005</v>
          </cell>
          <cell r="C10">
            <v>480</v>
          </cell>
          <cell r="D10">
            <v>1.85</v>
          </cell>
        </row>
        <row r="11">
          <cell r="B11">
            <v>5.74352</v>
          </cell>
          <cell r="C11">
            <v>28.5</v>
          </cell>
          <cell r="D11">
            <v>1.92</v>
          </cell>
          <cell r="E11">
            <v>1.38888888888889</v>
          </cell>
        </row>
        <row r="14">
          <cell r="B14">
            <v>0.8465</v>
          </cell>
          <cell r="C14">
            <v>75</v>
          </cell>
          <cell r="D14">
            <v>1.42</v>
          </cell>
        </row>
        <row r="16">
          <cell r="B16">
            <v>0.14354</v>
          </cell>
          <cell r="C16">
            <v>220</v>
          </cell>
          <cell r="D16">
            <v>1.4</v>
          </cell>
        </row>
        <row r="17">
          <cell r="B17">
            <v>51.39</v>
          </cell>
          <cell r="C17">
            <v>1.5</v>
          </cell>
          <cell r="D17">
            <v>1.05</v>
          </cell>
        </row>
        <row r="19">
          <cell r="B19">
            <v>10.14</v>
          </cell>
          <cell r="C19">
            <v>7</v>
          </cell>
          <cell r="D19">
            <v>1.08</v>
          </cell>
        </row>
        <row r="42">
          <cell r="B42">
            <v>0.011441</v>
          </cell>
          <cell r="C42">
            <v>-0.003753</v>
          </cell>
        </row>
        <row r="55">
          <cell r="B55">
            <v>58.015</v>
          </cell>
          <cell r="C55">
            <v>11.5</v>
          </cell>
          <cell r="D55">
            <v>1.81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iú újonc 4próbák"/>
      <sheetName val="Fiú-6prb"/>
      <sheetName val="leány újonc 4próbák"/>
      <sheetName val="Leány5prb"/>
    </sheetNames>
    <sheetDataSet>
      <sheetData sheetId="0">
        <row r="10">
          <cell r="B10">
            <v>0.037680000000000005</v>
          </cell>
          <cell r="C10">
            <v>480</v>
          </cell>
          <cell r="D10">
            <v>1.85</v>
          </cell>
        </row>
        <row r="12">
          <cell r="B12">
            <v>5.74352</v>
          </cell>
          <cell r="C12">
            <v>28.5</v>
          </cell>
          <cell r="D12">
            <v>1.92</v>
          </cell>
          <cell r="G12">
            <v>1.11111111111111</v>
          </cell>
        </row>
        <row r="14">
          <cell r="B14">
            <v>0.8465</v>
          </cell>
          <cell r="C14">
            <v>75</v>
          </cell>
          <cell r="D14">
            <v>1.42</v>
          </cell>
        </row>
        <row r="16">
          <cell r="B16">
            <v>0.14354</v>
          </cell>
          <cell r="C16">
            <v>220</v>
          </cell>
          <cell r="D16">
            <v>1.4</v>
          </cell>
        </row>
        <row r="17">
          <cell r="B17">
            <v>51.39</v>
          </cell>
          <cell r="C17">
            <v>1.5</v>
          </cell>
          <cell r="D17">
            <v>1.05</v>
          </cell>
        </row>
        <row r="19">
          <cell r="B19">
            <v>10.14</v>
          </cell>
          <cell r="C19">
            <v>7</v>
          </cell>
          <cell r="D19">
            <v>1.08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iú újonc 4próbák"/>
      <sheetName val="Fiú-6prb"/>
      <sheetName val="leány újonc 4próbák"/>
      <sheetName val="Leány5prb"/>
    </sheetNames>
    <sheetDataSet>
      <sheetData sheetId="0">
        <row r="28">
          <cell r="B28">
            <v>1.34285</v>
          </cell>
          <cell r="C28">
            <v>91.7</v>
          </cell>
          <cell r="D28">
            <v>1.81</v>
          </cell>
          <cell r="E28">
            <v>1.38888888888889</v>
          </cell>
        </row>
        <row r="29">
          <cell r="B29">
            <v>0.11193000000000002</v>
          </cell>
          <cell r="C29">
            <v>254</v>
          </cell>
          <cell r="D29">
            <v>1.88</v>
          </cell>
        </row>
        <row r="30">
          <cell r="B30">
            <v>9.23076</v>
          </cell>
          <cell r="C30">
            <v>26.7</v>
          </cell>
          <cell r="D30">
            <v>1.835</v>
          </cell>
          <cell r="E30">
            <v>1.25</v>
          </cell>
        </row>
        <row r="32">
          <cell r="B32">
            <v>1.84523</v>
          </cell>
          <cell r="C32">
            <v>75</v>
          </cell>
          <cell r="D32">
            <v>1.348</v>
          </cell>
        </row>
        <row r="33">
          <cell r="B33">
            <v>0.188807</v>
          </cell>
          <cell r="C33">
            <v>210</v>
          </cell>
          <cell r="D33">
            <v>1.41</v>
          </cell>
        </row>
        <row r="34">
          <cell r="B34">
            <v>56.0211</v>
          </cell>
          <cell r="C34">
            <v>1.5</v>
          </cell>
          <cell r="D34">
            <v>1.05</v>
          </cell>
        </row>
        <row r="35">
          <cell r="B35">
            <v>15.9803</v>
          </cell>
          <cell r="C35">
            <v>3.8</v>
          </cell>
          <cell r="D35">
            <v>1.04</v>
          </cell>
        </row>
        <row r="47">
          <cell r="B47">
            <v>2379.566667</v>
          </cell>
          <cell r="C47">
            <v>-217.666667</v>
          </cell>
        </row>
        <row r="48">
          <cell r="B48">
            <v>-972.5</v>
          </cell>
          <cell r="C48">
            <v>130.6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st"/>
      <sheetName val="fiú újonc 4próbák"/>
      <sheetName val="Fiú-6prb"/>
      <sheetName val="leány újonc 4próbák"/>
      <sheetName val="Leány5prb"/>
    </sheetNames>
    <sheetDataSet>
      <sheetData sheetId="0">
        <row r="29">
          <cell r="B29">
            <v>0.11193000000000002</v>
          </cell>
          <cell r="C29">
            <v>254</v>
          </cell>
          <cell r="D29">
            <v>1.88</v>
          </cell>
        </row>
        <row r="30">
          <cell r="B30">
            <v>9.23076</v>
          </cell>
          <cell r="C30">
            <v>26.7</v>
          </cell>
          <cell r="D30">
            <v>1.835</v>
          </cell>
          <cell r="E30">
            <v>1.25</v>
          </cell>
        </row>
        <row r="32">
          <cell r="B32">
            <v>1.84523</v>
          </cell>
          <cell r="C32">
            <v>75</v>
          </cell>
          <cell r="D32">
            <v>1.348</v>
          </cell>
        </row>
        <row r="33">
          <cell r="B33">
            <v>0.188807</v>
          </cell>
          <cell r="C33">
            <v>210</v>
          </cell>
          <cell r="D33">
            <v>1.41</v>
          </cell>
        </row>
        <row r="35">
          <cell r="B35">
            <v>15.9803</v>
          </cell>
          <cell r="C35">
            <v>3.8</v>
          </cell>
          <cell r="D35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29.00390625" style="0" customWidth="1"/>
    <col min="2" max="17" width="11.57421875" style="0" customWidth="1"/>
  </cols>
  <sheetData>
    <row r="1" spans="1:17" ht="14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1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 customHeight="1">
      <c r="A4" s="1" t="s">
        <v>8</v>
      </c>
      <c r="B4" s="2">
        <v>25.4347</v>
      </c>
      <c r="C4" s="5">
        <v>18</v>
      </c>
      <c r="D4" s="5">
        <v>1.81</v>
      </c>
      <c r="E4" s="6">
        <v>1.25</v>
      </c>
      <c r="F4" s="6">
        <v>1.25</v>
      </c>
      <c r="G4" s="6">
        <v>1.25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1" t="s">
        <v>9</v>
      </c>
      <c r="B5" s="2">
        <v>25.4347</v>
      </c>
      <c r="C5" s="5">
        <v>18</v>
      </c>
      <c r="D5" s="5">
        <v>1.81</v>
      </c>
      <c r="E5" s="6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1" t="s">
        <v>10</v>
      </c>
      <c r="B6" s="2">
        <v>5.8425</v>
      </c>
      <c r="C6" s="5">
        <v>38</v>
      </c>
      <c r="D6" s="5">
        <v>1.81</v>
      </c>
      <c r="E6" s="6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25" customHeight="1">
      <c r="A7" s="1" t="s">
        <v>11</v>
      </c>
      <c r="B7" s="2">
        <v>3.301612</v>
      </c>
      <c r="C7" s="5">
        <v>57</v>
      </c>
      <c r="D7" s="5">
        <v>1.81</v>
      </c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4.25" customHeight="1">
      <c r="A8" s="1" t="s">
        <v>12</v>
      </c>
      <c r="B8" s="2">
        <v>1.53775</v>
      </c>
      <c r="C8" s="5">
        <v>82</v>
      </c>
      <c r="D8" s="5">
        <v>1.81</v>
      </c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1" t="s">
        <v>13</v>
      </c>
      <c r="B9" s="2">
        <v>0.08713000000000001</v>
      </c>
      <c r="C9" s="5">
        <v>305.5</v>
      </c>
      <c r="D9" s="5">
        <v>1.85</v>
      </c>
      <c r="E9" s="6"/>
      <c r="F9" s="6"/>
      <c r="G9" s="6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 customHeight="1">
      <c r="A10" s="1" t="s">
        <v>14</v>
      </c>
      <c r="B10" s="2">
        <v>0.037680000000000005</v>
      </c>
      <c r="C10" s="5">
        <v>480</v>
      </c>
      <c r="D10" s="5">
        <v>1.85</v>
      </c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4.25" customHeight="1">
      <c r="A11" s="1" t="s">
        <v>15</v>
      </c>
      <c r="B11" s="2">
        <v>5.74352</v>
      </c>
      <c r="C11" s="5">
        <v>28.5</v>
      </c>
      <c r="D11" s="5">
        <v>1.92</v>
      </c>
      <c r="E11" s="6">
        <v>1.38888888888889</v>
      </c>
      <c r="F11" s="6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 customHeight="1">
      <c r="A12" s="1" t="s">
        <v>16</v>
      </c>
      <c r="B12" s="2">
        <v>5.74352</v>
      </c>
      <c r="C12" s="5">
        <v>28.5</v>
      </c>
      <c r="D12" s="5">
        <v>1.92</v>
      </c>
      <c r="E12" s="6"/>
      <c r="F12" s="6">
        <v>1.11111111111111</v>
      </c>
      <c r="G12" s="6">
        <v>1.11111111111111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 customHeight="1">
      <c r="A13" s="1" t="s">
        <v>17</v>
      </c>
      <c r="B13" s="2">
        <v>5.74352</v>
      </c>
      <c r="C13" s="5">
        <v>28.5</v>
      </c>
      <c r="D13" s="5">
        <v>1.92</v>
      </c>
      <c r="E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 customHeight="1">
      <c r="A14" s="1" t="s">
        <v>18</v>
      </c>
      <c r="B14" s="2">
        <v>0.8465</v>
      </c>
      <c r="C14" s="5">
        <v>75</v>
      </c>
      <c r="D14" s="5">
        <v>1.42</v>
      </c>
      <c r="E14" s="6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 customHeight="1">
      <c r="A15" s="1" t="s">
        <v>19</v>
      </c>
      <c r="B15" s="2">
        <v>0.2797</v>
      </c>
      <c r="C15" s="5">
        <v>100</v>
      </c>
      <c r="D15" s="5">
        <v>1.35</v>
      </c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 customHeight="1">
      <c r="A16" s="1" t="s">
        <v>20</v>
      </c>
      <c r="B16" s="2">
        <v>0.14354</v>
      </c>
      <c r="C16" s="5">
        <v>220</v>
      </c>
      <c r="D16" s="5">
        <v>1.4</v>
      </c>
      <c r="E16" s="6"/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 customHeight="1">
      <c r="A17" s="1" t="s">
        <v>21</v>
      </c>
      <c r="B17" s="2">
        <v>51.39</v>
      </c>
      <c r="C17" s="5">
        <v>1.5</v>
      </c>
      <c r="D17" s="5">
        <v>1.05</v>
      </c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 customHeight="1">
      <c r="A18" s="1" t="s">
        <v>22</v>
      </c>
      <c r="B18" s="2">
        <v>12.91</v>
      </c>
      <c r="C18" s="5">
        <v>4</v>
      </c>
      <c r="D18" s="5">
        <v>1.1</v>
      </c>
      <c r="E18" s="6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 customHeight="1">
      <c r="A19" s="1" t="s">
        <v>23</v>
      </c>
      <c r="B19" s="2">
        <v>10.14</v>
      </c>
      <c r="C19" s="5">
        <v>7</v>
      </c>
      <c r="D19" s="5">
        <v>1.08</v>
      </c>
      <c r="E19" s="6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 customHeight="1">
      <c r="A20" s="1"/>
      <c r="B20" s="2"/>
      <c r="C20" s="5"/>
      <c r="D20" s="5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25" customHeight="1">
      <c r="A21" s="1"/>
      <c r="B21" s="2"/>
      <c r="C21" s="5"/>
      <c r="D21" s="5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 customHeight="1">
      <c r="A22" s="1"/>
      <c r="B22" s="2"/>
      <c r="C22" s="5"/>
      <c r="D22" s="5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 customHeight="1">
      <c r="A23" s="1"/>
      <c r="B23" s="2"/>
      <c r="C23" s="5"/>
      <c r="D23" s="5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 customHeight="1">
      <c r="A24" s="1"/>
      <c r="B24" s="2"/>
      <c r="C24" s="5"/>
      <c r="D24" s="5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 customHeight="1">
      <c r="A25" s="1" t="s">
        <v>24</v>
      </c>
      <c r="B25" s="4" t="s">
        <v>25</v>
      </c>
      <c r="C25" s="4" t="s">
        <v>26</v>
      </c>
      <c r="D25" s="4" t="s">
        <v>27</v>
      </c>
      <c r="E25" s="4" t="s">
        <v>28</v>
      </c>
      <c r="F25" s="4" t="s">
        <v>29</v>
      </c>
      <c r="G25" s="4" t="s">
        <v>30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 customHeight="1">
      <c r="A26" s="1" t="s">
        <v>31</v>
      </c>
      <c r="B26" s="2">
        <v>17.857</v>
      </c>
      <c r="C26" s="5">
        <v>21</v>
      </c>
      <c r="D26" s="5">
        <v>1.81</v>
      </c>
      <c r="E26" s="5">
        <v>1.25</v>
      </c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 customHeight="1">
      <c r="A27" s="1" t="s">
        <v>32</v>
      </c>
      <c r="B27" s="2">
        <v>4.99087</v>
      </c>
      <c r="C27" s="5">
        <v>42.5</v>
      </c>
      <c r="D27" s="5">
        <v>1.81</v>
      </c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 customHeight="1">
      <c r="A28" s="1" t="s">
        <v>33</v>
      </c>
      <c r="B28" s="2">
        <v>1.34285</v>
      </c>
      <c r="C28" s="5">
        <v>91.7</v>
      </c>
      <c r="D28" s="5">
        <v>1.81</v>
      </c>
      <c r="E28" s="5">
        <v>1.38888888888889</v>
      </c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 customHeight="1">
      <c r="A29" s="1" t="s">
        <v>34</v>
      </c>
      <c r="B29" s="2">
        <v>0.11193000000000002</v>
      </c>
      <c r="C29" s="5">
        <v>254</v>
      </c>
      <c r="D29" s="5">
        <v>1.88</v>
      </c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 customHeight="1">
      <c r="A30" s="1" t="s">
        <v>35</v>
      </c>
      <c r="B30" s="2">
        <v>9.23076</v>
      </c>
      <c r="C30" s="5">
        <v>26.7</v>
      </c>
      <c r="D30" s="5">
        <v>1.835</v>
      </c>
      <c r="E30" s="5">
        <v>1.25</v>
      </c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1" t="s">
        <v>36</v>
      </c>
      <c r="B31" s="2">
        <v>9.23076</v>
      </c>
      <c r="C31" s="5">
        <v>26.7</v>
      </c>
      <c r="D31" s="5">
        <v>1.835</v>
      </c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1" t="s">
        <v>37</v>
      </c>
      <c r="B32" s="2">
        <v>1.84523</v>
      </c>
      <c r="C32" s="5">
        <v>75</v>
      </c>
      <c r="D32" s="5">
        <v>1.348</v>
      </c>
      <c r="E32" s="5"/>
      <c r="F32" s="5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 customHeight="1">
      <c r="A33" s="1" t="s">
        <v>38</v>
      </c>
      <c r="B33" s="2">
        <v>0.188807</v>
      </c>
      <c r="C33" s="5">
        <v>210</v>
      </c>
      <c r="D33" s="5">
        <v>1.41</v>
      </c>
      <c r="E33" s="5"/>
      <c r="F33" s="5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customHeight="1">
      <c r="A34" s="1" t="s">
        <v>39</v>
      </c>
      <c r="B34" s="2">
        <v>56.0211</v>
      </c>
      <c r="C34" s="5">
        <v>1.5</v>
      </c>
      <c r="D34" s="5">
        <v>1.05</v>
      </c>
      <c r="E34" s="5"/>
      <c r="F34" s="5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customHeight="1">
      <c r="A35" s="1" t="s">
        <v>40</v>
      </c>
      <c r="B35" s="2">
        <v>15.9803</v>
      </c>
      <c r="C35" s="5">
        <v>3.8</v>
      </c>
      <c r="D35" s="5">
        <v>1.04</v>
      </c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 customHeight="1">
      <c r="A36" s="1" t="s">
        <v>41</v>
      </c>
      <c r="B36" s="2">
        <v>15.9803</v>
      </c>
      <c r="C36" s="5">
        <v>3.8</v>
      </c>
      <c r="D36" s="5">
        <v>1.04</v>
      </c>
      <c r="E36" s="5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 customHeight="1">
      <c r="A41" s="7" t="s">
        <v>42</v>
      </c>
      <c r="B41" s="7" t="s">
        <v>43</v>
      </c>
      <c r="C41" s="7" t="s">
        <v>44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 customHeight="1">
      <c r="A42" s="7" t="s">
        <v>45</v>
      </c>
      <c r="B42" s="3">
        <v>0.011441</v>
      </c>
      <c r="C42" s="3">
        <v>-0.003753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 customHeight="1">
      <c r="A46" s="7" t="s">
        <v>46</v>
      </c>
      <c r="B46" s="7" t="s">
        <v>47</v>
      </c>
      <c r="C46" s="3" t="s">
        <v>48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 customHeight="1">
      <c r="A47" s="7" t="s">
        <v>49</v>
      </c>
      <c r="B47" s="3">
        <v>2379.566667</v>
      </c>
      <c r="C47" s="3">
        <v>-217.666667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 customHeight="1">
      <c r="A48" s="7" t="s">
        <v>50</v>
      </c>
      <c r="B48" s="3">
        <v>-972.5</v>
      </c>
      <c r="C48" s="3">
        <v>130.6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>
      <c r="A52" s="8" t="s">
        <v>51</v>
      </c>
      <c r="B52" s="9"/>
      <c r="C52" s="9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 customHeight="1">
      <c r="A53" s="8"/>
      <c r="B53" s="9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>
      <c r="A54" s="8" t="s">
        <v>52</v>
      </c>
      <c r="B54" s="10" t="s">
        <v>53</v>
      </c>
      <c r="C54" s="10" t="s">
        <v>54</v>
      </c>
      <c r="D54" s="10" t="s">
        <v>55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>
      <c r="A55" s="8" t="s">
        <v>56</v>
      </c>
      <c r="B55" s="9">
        <v>58.015</v>
      </c>
      <c r="C55" s="11">
        <v>11.5</v>
      </c>
      <c r="D55" s="11">
        <v>1.81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D59" sqref="D59"/>
    </sheetView>
  </sheetViews>
  <sheetFormatPr defaultColWidth="17.28125" defaultRowHeight="15.75" customHeight="1"/>
  <cols>
    <col min="1" max="1" width="6.8515625" style="0" customWidth="1"/>
    <col min="2" max="2" width="23.421875" style="0" customWidth="1"/>
    <col min="3" max="3" width="9.7109375" style="0" customWidth="1"/>
    <col min="4" max="4" width="21.7109375" style="0" customWidth="1"/>
    <col min="5" max="10" width="9.7109375" style="0" customWidth="1"/>
    <col min="11" max="11" width="7.8515625" style="0" customWidth="1"/>
    <col min="12" max="12" width="9.7109375" style="0" customWidth="1"/>
    <col min="13" max="13" width="10.7109375" style="0" customWidth="1"/>
    <col min="14" max="14" width="9.7109375" style="0" customWidth="1"/>
    <col min="15" max="25" width="11.57421875" style="0" customWidth="1"/>
  </cols>
  <sheetData>
    <row r="1" spans="1:25" ht="15.75" customHeight="1" thickBot="1">
      <c r="A1" s="416" t="s">
        <v>57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4.25" customHeight="1">
      <c r="A2" s="417"/>
      <c r="B2" s="419" t="s">
        <v>58</v>
      </c>
      <c r="C2" s="421" t="s">
        <v>59</v>
      </c>
      <c r="D2" s="434" t="s">
        <v>60</v>
      </c>
      <c r="E2" s="411" t="s">
        <v>61</v>
      </c>
      <c r="F2" s="423"/>
      <c r="G2" s="423"/>
      <c r="H2" s="409" t="s">
        <v>62</v>
      </c>
      <c r="I2" s="423"/>
      <c r="J2" s="411" t="s">
        <v>20</v>
      </c>
      <c r="K2" s="423"/>
      <c r="L2" s="424"/>
      <c r="M2" s="413" t="s">
        <v>63</v>
      </c>
      <c r="N2" s="423"/>
      <c r="O2" s="297" t="s">
        <v>64</v>
      </c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 customHeight="1" thickBot="1">
      <c r="A3" s="418"/>
      <c r="B3" s="432"/>
      <c r="C3" s="433"/>
      <c r="D3" s="435"/>
      <c r="E3" s="13" t="s">
        <v>65</v>
      </c>
      <c r="F3" s="14" t="s">
        <v>66</v>
      </c>
      <c r="G3" s="298" t="s">
        <v>67</v>
      </c>
      <c r="H3" s="299" t="s">
        <v>65</v>
      </c>
      <c r="I3" s="298" t="s">
        <v>67</v>
      </c>
      <c r="J3" s="13" t="s">
        <v>65</v>
      </c>
      <c r="K3" s="14" t="s">
        <v>66</v>
      </c>
      <c r="L3" s="300" t="s">
        <v>67</v>
      </c>
      <c r="M3" s="16" t="s">
        <v>65</v>
      </c>
      <c r="N3" s="298" t="s">
        <v>67</v>
      </c>
      <c r="O3" s="301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4.25" customHeight="1">
      <c r="A4" s="302">
        <v>1</v>
      </c>
      <c r="B4" s="303" t="s">
        <v>69</v>
      </c>
      <c r="C4" s="304" t="s">
        <v>70</v>
      </c>
      <c r="D4" s="253" t="s">
        <v>71</v>
      </c>
      <c r="E4" s="305" t="s">
        <v>72</v>
      </c>
      <c r="F4" s="243" t="s">
        <v>73</v>
      </c>
      <c r="G4" s="306">
        <f>IF(E4="",0,ROUNDDOWN((POWER(('[1]Konst'!$C$11-($E4*'[1]Konst'!$E$11)),'[1]Konst'!$D$11))*'[1]Konst'!$B$11,0))</f>
        <v>497</v>
      </c>
      <c r="H4" s="307" t="s">
        <v>74</v>
      </c>
      <c r="I4" s="308">
        <f>IF(H4="",0,ROUNDDOWN((POWER((($H4*100)-'[1]Konst'!$C$14),'[1]Konst'!$D$14))*'[1]Konst'!$B$14,0))</f>
        <v>426</v>
      </c>
      <c r="J4" s="305" t="s">
        <v>75</v>
      </c>
      <c r="K4" s="243"/>
      <c r="L4" s="306">
        <f>IF(J4="",0,ROUNDDOWN((POWER((($J4*100)-'[1]Konst'!$C$16),'[1]Konst'!$D$16))*'[1]Konst'!$B$16,0))</f>
        <v>373</v>
      </c>
      <c r="M4" s="307" t="s">
        <v>76</v>
      </c>
      <c r="N4" s="308">
        <f>IF(M4="",0,ROUNDDOWN((POWER(($M4-'[1]Konst'!$C$19),'[1]Konst'!$D$19))*'[1]Konst'!$B$19,0))</f>
        <v>240</v>
      </c>
      <c r="O4" s="244">
        <f aca="true" t="shared" si="0" ref="O4:O19">SUM(G4,I4,L4,N4)</f>
        <v>1536</v>
      </c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4.25" customHeight="1">
      <c r="A5" s="302">
        <v>2</v>
      </c>
      <c r="B5" s="309" t="s">
        <v>78</v>
      </c>
      <c r="C5" s="310" t="s">
        <v>70</v>
      </c>
      <c r="D5" s="311" t="s">
        <v>79</v>
      </c>
      <c r="E5" s="305" t="s">
        <v>80</v>
      </c>
      <c r="F5" s="243" t="s">
        <v>81</v>
      </c>
      <c r="G5" s="306">
        <f>IF(E5="",0,ROUNDDOWN((POWER(('[1]Konst'!$C$11-($E5*'[1]Konst'!$E$11)),'[1]Konst'!$D$11))*'[1]Konst'!$B$11,0))</f>
        <v>434</v>
      </c>
      <c r="H5" s="307" t="s">
        <v>82</v>
      </c>
      <c r="I5" s="308">
        <f>IF(H5="",0,ROUNDDOWN((POWER((($H5*100)-'[1]Konst'!$C$14),'[1]Konst'!$D$14))*'[1]Konst'!$B$14,0))</f>
        <v>472</v>
      </c>
      <c r="J5" s="305" t="s">
        <v>83</v>
      </c>
      <c r="K5" s="243"/>
      <c r="L5" s="306">
        <f>IF(J5="",0,ROUNDDOWN((POWER((($J5*100)-'[1]Konst'!$C$16),'[1]Konst'!$D$16))*'[1]Konst'!$B$16,0))</f>
        <v>345</v>
      </c>
      <c r="M5" s="307" t="s">
        <v>84</v>
      </c>
      <c r="N5" s="308">
        <f>IF(M5="",0,ROUNDDOWN((POWER(($M5-'[1]Konst'!$C$19),'[1]Konst'!$D$19))*'[1]Konst'!$B$19,0))</f>
        <v>285</v>
      </c>
      <c r="O5" s="244">
        <f t="shared" si="0"/>
        <v>1536</v>
      </c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4.25" customHeight="1">
      <c r="A6" s="312">
        <v>3</v>
      </c>
      <c r="B6" s="48" t="s">
        <v>86</v>
      </c>
      <c r="C6" s="49" t="s">
        <v>70</v>
      </c>
      <c r="D6" s="50" t="s">
        <v>71</v>
      </c>
      <c r="E6" s="255" t="s">
        <v>87</v>
      </c>
      <c r="F6" s="250" t="s">
        <v>73</v>
      </c>
      <c r="G6" s="313">
        <f>IF(E6="",0,ROUNDDOWN((POWER(('[1]Konst'!$C$11-($E6*'[1]Konst'!$E$11)),'[1]Konst'!$D$11))*'[1]Konst'!$B$11,0))</f>
        <v>500</v>
      </c>
      <c r="H6" s="314" t="s">
        <v>88</v>
      </c>
      <c r="I6" s="315">
        <f>IF(H6="",0,ROUNDDOWN((POWER((($H6*100)-'[1]Konst'!$C$14),'[1]Konst'!$D$14))*'[1]Konst'!$B$14,0))</f>
        <v>317</v>
      </c>
      <c r="J6" s="255" t="s">
        <v>89</v>
      </c>
      <c r="K6" s="250"/>
      <c r="L6" s="313">
        <f>IF(J6="",0,ROUNDDOWN((POWER((($J6*100)-'[1]Konst'!$C$16),'[1]Konst'!$D$16))*'[1]Konst'!$B$16,0))</f>
        <v>377</v>
      </c>
      <c r="M6" s="314" t="s">
        <v>90</v>
      </c>
      <c r="N6" s="315">
        <f>IF(M6="",0,ROUNDDOWN((POWER(($M6-'[1]Konst'!$C$19),'[1]Konst'!$D$19))*'[1]Konst'!$B$19,0))</f>
        <v>290</v>
      </c>
      <c r="O6" s="251">
        <f t="shared" si="0"/>
        <v>1484</v>
      </c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4.25" customHeight="1">
      <c r="A7" s="302">
        <v>4</v>
      </c>
      <c r="B7" s="316" t="s">
        <v>92</v>
      </c>
      <c r="C7" s="317" t="s">
        <v>70</v>
      </c>
      <c r="D7" s="318" t="s">
        <v>93</v>
      </c>
      <c r="E7" s="255" t="s">
        <v>94</v>
      </c>
      <c r="F7" s="250" t="s">
        <v>81</v>
      </c>
      <c r="G7" s="313">
        <f>IF(E7="",0,ROUNDDOWN((POWER(('[1]Konst'!$C$11-($E7*'[1]Konst'!$E$11)),'[1]Konst'!$D$11))*'[1]Konst'!$B$11,0))</f>
        <v>460</v>
      </c>
      <c r="H7" s="314" t="s">
        <v>95</v>
      </c>
      <c r="I7" s="315">
        <f>IF(H7="",0,ROUNDDOWN((POWER((($H7*100)-'[1]Konst'!$C$14),'[1]Konst'!$D$14))*'[1]Konst'!$B$14,0))</f>
        <v>404</v>
      </c>
      <c r="J7" s="255" t="s">
        <v>96</v>
      </c>
      <c r="K7" s="250"/>
      <c r="L7" s="313">
        <f>IF(J7="",0,ROUNDDOWN((POWER((($J7*100)-'[1]Konst'!$C$16),'[1]Konst'!$D$16))*'[1]Konst'!$B$16,0))</f>
        <v>303</v>
      </c>
      <c r="M7" s="314" t="s">
        <v>97</v>
      </c>
      <c r="N7" s="315">
        <f>IF(M7="",0,ROUNDDOWN((POWER(($M7-'[1]Konst'!$C$19),'[1]Konst'!$D$19))*'[1]Konst'!$B$19,0))</f>
        <v>258</v>
      </c>
      <c r="O7" s="251">
        <f t="shared" si="0"/>
        <v>1425</v>
      </c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4.25" customHeight="1">
      <c r="A8" s="312">
        <v>5</v>
      </c>
      <c r="B8" s="48" t="s">
        <v>99</v>
      </c>
      <c r="C8" s="49" t="s">
        <v>70</v>
      </c>
      <c r="D8" s="50" t="s">
        <v>100</v>
      </c>
      <c r="E8" s="255" t="s">
        <v>101</v>
      </c>
      <c r="F8" s="250" t="s">
        <v>81</v>
      </c>
      <c r="G8" s="313">
        <f>IF(E8="",0,ROUNDDOWN((POWER(('[1]Konst'!$C$11-($E8*'[1]Konst'!$E$11)),'[1]Konst'!$D$11))*'[1]Konst'!$B$11,0))</f>
        <v>440</v>
      </c>
      <c r="H8" s="314" t="s">
        <v>102</v>
      </c>
      <c r="I8" s="315">
        <f>IF(H8="",0,ROUNDDOWN((POWER((($H8*100)-'[1]Konst'!$C$14),'[1]Konst'!$D$14))*'[1]Konst'!$B$14,0))</f>
        <v>297</v>
      </c>
      <c r="J8" s="255" t="s">
        <v>103</v>
      </c>
      <c r="K8" s="250"/>
      <c r="L8" s="313">
        <f>IF(J8="",0,ROUNDDOWN((POWER((($J8*100)-'[1]Konst'!$C$16),'[1]Konst'!$D$16))*'[1]Konst'!$B$16,0))</f>
        <v>365</v>
      </c>
      <c r="M8" s="314" t="s">
        <v>104</v>
      </c>
      <c r="N8" s="315">
        <f>IF(M8="",0,ROUNDDOWN((POWER(($M8-'[1]Konst'!$C$19),'[1]Konst'!$D$19))*'[1]Konst'!$B$19,0))</f>
        <v>317</v>
      </c>
      <c r="O8" s="251">
        <f t="shared" si="0"/>
        <v>1419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4.25" customHeight="1">
      <c r="A9" s="302">
        <v>6</v>
      </c>
      <c r="B9" s="48" t="s">
        <v>106</v>
      </c>
      <c r="C9" s="49" t="s">
        <v>70</v>
      </c>
      <c r="D9" s="253" t="s">
        <v>107</v>
      </c>
      <c r="E9" s="255" t="s">
        <v>108</v>
      </c>
      <c r="F9" s="250" t="s">
        <v>81</v>
      </c>
      <c r="G9" s="313">
        <f>IF(E9="",0,ROUNDDOWN((POWER(('[1]Konst'!$C$11-($E9*'[1]Konst'!$E$11)),'[1]Konst'!$D$11))*'[1]Konst'!$B$11,0))</f>
        <v>467</v>
      </c>
      <c r="H9" s="314" t="s">
        <v>109</v>
      </c>
      <c r="I9" s="315">
        <f>IF(H9="",0,ROUNDDOWN((POWER((($H9*100)-'[1]Konst'!$C$14),'[1]Konst'!$D$14))*'[1]Konst'!$B$14,0))</f>
        <v>360</v>
      </c>
      <c r="J9" s="255" t="s">
        <v>110</v>
      </c>
      <c r="K9" s="250"/>
      <c r="L9" s="313">
        <f>IF(J9="",0,ROUNDDOWN((POWER((($J9*100)-'[1]Konst'!$C$16),'[1]Konst'!$D$16))*'[1]Konst'!$B$16,0))</f>
        <v>313</v>
      </c>
      <c r="M9" s="314" t="s">
        <v>111</v>
      </c>
      <c r="N9" s="315">
        <f>IF(M9="",0,ROUNDDOWN((POWER(($M9-'[1]Konst'!$C$19),'[1]Konst'!$D$19))*'[1]Konst'!$B$19,0))</f>
        <v>156</v>
      </c>
      <c r="O9" s="251">
        <f t="shared" si="0"/>
        <v>1296</v>
      </c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>
      <c r="A10" s="312">
        <v>7</v>
      </c>
      <c r="B10" s="48" t="s">
        <v>113</v>
      </c>
      <c r="C10" s="49" t="s">
        <v>70</v>
      </c>
      <c r="D10" s="50" t="s">
        <v>114</v>
      </c>
      <c r="E10" s="255" t="s">
        <v>115</v>
      </c>
      <c r="F10" s="250" t="s">
        <v>73</v>
      </c>
      <c r="G10" s="313">
        <f>IF(E10="",0,ROUNDDOWN((POWER(('[1]Konst'!$C$11-($E10*'[1]Konst'!$E$11)),'[1]Konst'!$D$11))*'[1]Konst'!$B$11,0))</f>
        <v>264</v>
      </c>
      <c r="H10" s="314" t="s">
        <v>74</v>
      </c>
      <c r="I10" s="315">
        <f>IF(H10="",0,ROUNDDOWN((POWER((($H10*100)-'[1]Konst'!$C$14),'[1]Konst'!$D$14))*'[1]Konst'!$B$14,0))</f>
        <v>426</v>
      </c>
      <c r="J10" s="255" t="s">
        <v>116</v>
      </c>
      <c r="K10" s="250"/>
      <c r="L10" s="313">
        <f>IF(J10="",0,ROUNDDOWN((POWER((($J10*100)-'[1]Konst'!$C$16),'[1]Konst'!$D$16))*'[1]Konst'!$B$16,0))</f>
        <v>339</v>
      </c>
      <c r="M10" s="314" t="s">
        <v>117</v>
      </c>
      <c r="N10" s="315">
        <f>IF(M10="",0,ROUNDDOWN((POWER(($M10-'[1]Konst'!$C$19),'[1]Konst'!$D$19))*'[1]Konst'!$B$19,0))</f>
        <v>232</v>
      </c>
      <c r="O10" s="251">
        <f t="shared" si="0"/>
        <v>1261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>
      <c r="A11" s="302">
        <v>8</v>
      </c>
      <c r="B11" s="48" t="s">
        <v>119</v>
      </c>
      <c r="C11" s="319" t="s">
        <v>70</v>
      </c>
      <c r="D11" s="138" t="s">
        <v>120</v>
      </c>
      <c r="E11" s="255" t="s">
        <v>121</v>
      </c>
      <c r="F11" s="250" t="s">
        <v>81</v>
      </c>
      <c r="G11" s="313">
        <f>IF(E11="",0,ROUNDDOWN((POWER(('[1]Konst'!$C$11-($E11*'[1]Konst'!$E$11)),'[1]Konst'!$D$11))*'[1]Konst'!$B$11,0))</f>
        <v>429</v>
      </c>
      <c r="H11" s="314" t="s">
        <v>122</v>
      </c>
      <c r="I11" s="315">
        <f>IF(H11="",0,ROUNDDOWN((POWER((($H11*100)-'[1]Konst'!$C$14),'[1]Konst'!$D$14))*'[1]Konst'!$B$14,0))</f>
        <v>338</v>
      </c>
      <c r="J11" s="255" t="s">
        <v>123</v>
      </c>
      <c r="K11" s="250"/>
      <c r="L11" s="313">
        <f>IF(J11="",0,ROUNDDOWN((POWER((($J11*100)-'[1]Konst'!$C$16),'[1]Konst'!$D$16))*'[1]Konst'!$B$16,0))</f>
        <v>288</v>
      </c>
      <c r="M11" s="314" t="s">
        <v>124</v>
      </c>
      <c r="N11" s="315">
        <f>IF(M11="",0,ROUNDDOWN((POWER(($M11-'[1]Konst'!$C$19),'[1]Konst'!$D$19))*'[1]Konst'!$B$19,0))</f>
        <v>193</v>
      </c>
      <c r="O11" s="251">
        <f t="shared" si="0"/>
        <v>1248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4.25" customHeight="1">
      <c r="A12" s="312">
        <v>9</v>
      </c>
      <c r="B12" s="48" t="s">
        <v>126</v>
      </c>
      <c r="C12" s="137">
        <v>2001</v>
      </c>
      <c r="D12" s="138" t="s">
        <v>93</v>
      </c>
      <c r="E12" s="255" t="s">
        <v>127</v>
      </c>
      <c r="F12" s="250" t="s">
        <v>81</v>
      </c>
      <c r="G12" s="313">
        <f>IF(E12="",0,ROUNDDOWN((POWER(('[1]Konst'!$C$11-($E12*'[1]Konst'!$E$11)),'[1]Konst'!$D$11))*'[1]Konst'!$B$11,0))</f>
        <v>482</v>
      </c>
      <c r="H12" s="314" t="s">
        <v>88</v>
      </c>
      <c r="I12" s="315">
        <f>IF(H12="",0,ROUNDDOWN((POWER((($H12*100)-'[1]Konst'!$C$14),'[1]Konst'!$D$14))*'[1]Konst'!$B$14,0))</f>
        <v>317</v>
      </c>
      <c r="J12" s="255" t="s">
        <v>128</v>
      </c>
      <c r="K12" s="250"/>
      <c r="L12" s="313">
        <f>IF(J12="",0,ROUNDDOWN((POWER((($J12*100)-'[1]Konst'!$C$16),'[1]Konst'!$D$16))*'[1]Konst'!$B$16,0))</f>
        <v>255</v>
      </c>
      <c r="M12" s="314" t="s">
        <v>129</v>
      </c>
      <c r="N12" s="315">
        <f>IF(M12="",0,ROUNDDOWN((POWER(($M12-'[1]Konst'!$C$19),'[1]Konst'!$D$19))*'[1]Konst'!$B$19,0))</f>
        <v>184</v>
      </c>
      <c r="O12" s="251">
        <f t="shared" si="0"/>
        <v>1238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4.25" customHeight="1">
      <c r="A13" s="302">
        <v>10</v>
      </c>
      <c r="B13" s="48" t="s">
        <v>131</v>
      </c>
      <c r="C13" s="49" t="s">
        <v>70</v>
      </c>
      <c r="D13" s="50" t="s">
        <v>132</v>
      </c>
      <c r="E13" s="255" t="s">
        <v>133</v>
      </c>
      <c r="F13" s="250" t="s">
        <v>73</v>
      </c>
      <c r="G13" s="313">
        <f>IF(E13="",0,ROUNDDOWN((POWER(('[1]Konst'!$C$11-($E13*'[1]Konst'!$E$11)),'[1]Konst'!$D$11))*'[1]Konst'!$B$11,0))</f>
        <v>400</v>
      </c>
      <c r="H13" s="314" t="s">
        <v>102</v>
      </c>
      <c r="I13" s="315">
        <f>IF(H13="",0,ROUNDDOWN((POWER((($H13*100)-'[1]Konst'!$C$14),'[1]Konst'!$D$14))*'[1]Konst'!$B$14,0))</f>
        <v>297</v>
      </c>
      <c r="J13" s="255" t="s">
        <v>96</v>
      </c>
      <c r="K13" s="250"/>
      <c r="L13" s="313">
        <f>IF(J13="",0,ROUNDDOWN((POWER((($J13*100)-'[1]Konst'!$C$16),'[1]Konst'!$D$16))*'[1]Konst'!$B$16,0))</f>
        <v>303</v>
      </c>
      <c r="M13" s="314" t="s">
        <v>134</v>
      </c>
      <c r="N13" s="315">
        <f>IF(M13="",0,ROUNDDOWN((POWER(($M13-'[1]Konst'!$C$19),'[1]Konst'!$D$19))*'[1]Konst'!$B$19,0))</f>
        <v>223</v>
      </c>
      <c r="O13" s="251">
        <f t="shared" si="0"/>
        <v>1223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>
      <c r="A14" s="312">
        <v>11</v>
      </c>
      <c r="B14" s="320" t="s">
        <v>136</v>
      </c>
      <c r="C14" s="321">
        <v>2001</v>
      </c>
      <c r="D14" s="50" t="s">
        <v>93</v>
      </c>
      <c r="E14" s="255" t="s">
        <v>137</v>
      </c>
      <c r="F14" s="250" t="s">
        <v>81</v>
      </c>
      <c r="G14" s="313">
        <f>IF(E14="",0,ROUNDDOWN((POWER(('[1]Konst'!$C$11-($E14*'[1]Konst'!$E$11)),'[1]Konst'!$D$11))*'[1]Konst'!$B$11,0))</f>
        <v>350</v>
      </c>
      <c r="H14" s="314" t="s">
        <v>102</v>
      </c>
      <c r="I14" s="315">
        <f>IF(H14="",0,ROUNDDOWN((POWER((($H14*100)-'[1]Konst'!$C$14),'[1]Konst'!$D$14))*'[1]Konst'!$B$14,0))</f>
        <v>297</v>
      </c>
      <c r="J14" s="255" t="s">
        <v>96</v>
      </c>
      <c r="K14" s="250"/>
      <c r="L14" s="313">
        <f>IF(J14="",0,ROUNDDOWN((POWER((($J14*100)-'[1]Konst'!$C$16),'[1]Konst'!$D$16))*'[1]Konst'!$B$16,0))</f>
        <v>303</v>
      </c>
      <c r="M14" s="314" t="s">
        <v>138</v>
      </c>
      <c r="N14" s="315">
        <f>IF(M14="",0,ROUNDDOWN((POWER(($M14-'[1]Konst'!$C$19),'[1]Konst'!$D$19))*'[1]Konst'!$B$19,0))</f>
        <v>271</v>
      </c>
      <c r="O14" s="251">
        <f t="shared" si="0"/>
        <v>1221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4.25" customHeight="1">
      <c r="A15" s="302">
        <v>12</v>
      </c>
      <c r="B15" s="48" t="s">
        <v>140</v>
      </c>
      <c r="C15" s="49" t="s">
        <v>70</v>
      </c>
      <c r="D15" s="50" t="s">
        <v>107</v>
      </c>
      <c r="E15" s="255" t="s">
        <v>141</v>
      </c>
      <c r="F15" s="250" t="s">
        <v>73</v>
      </c>
      <c r="G15" s="313">
        <f>IF(E15="",0,ROUNDDOWN((POWER(('[1]Konst'!$C$11-($E15*'[1]Konst'!$E$11)),'[1]Konst'!$D$11))*'[1]Konst'!$B$11,0))</f>
        <v>457</v>
      </c>
      <c r="H15" s="314" t="s">
        <v>102</v>
      </c>
      <c r="I15" s="315">
        <f>IF(H15="",0,ROUNDDOWN((POWER((($H15*100)-'[1]Konst'!$C$14),'[1]Konst'!$D$14))*'[1]Konst'!$B$14,0))</f>
        <v>297</v>
      </c>
      <c r="J15" s="255" t="s">
        <v>142</v>
      </c>
      <c r="K15" s="250"/>
      <c r="L15" s="313">
        <f>IF(J15="",0,ROUNDDOWN((POWER((($J15*100)-'[1]Konst'!$C$16),'[1]Konst'!$D$16))*'[1]Konst'!$B$16,0))</f>
        <v>271</v>
      </c>
      <c r="M15" s="314" t="s">
        <v>143</v>
      </c>
      <c r="N15" s="315">
        <f>IF(M15="",0,ROUNDDOWN((POWER(($M15-'[1]Konst'!$C$19),'[1]Konst'!$D$19))*'[1]Konst'!$B$19,0))</f>
        <v>191</v>
      </c>
      <c r="O15" s="251">
        <f t="shared" si="0"/>
        <v>1216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4.25" customHeight="1">
      <c r="A16" s="312">
        <v>13</v>
      </c>
      <c r="B16" s="48" t="s">
        <v>145</v>
      </c>
      <c r="C16" s="49" t="s">
        <v>70</v>
      </c>
      <c r="D16" s="50" t="s">
        <v>71</v>
      </c>
      <c r="E16" s="255" t="s">
        <v>146</v>
      </c>
      <c r="F16" s="250" t="s">
        <v>73</v>
      </c>
      <c r="G16" s="313">
        <f>IF(E16="",0,ROUNDDOWN((POWER(('[1]Konst'!$C$11-($E16*'[1]Konst'!$E$11)),'[1]Konst'!$D$11))*'[1]Konst'!$B$11,0))</f>
        <v>323</v>
      </c>
      <c r="H16" s="314" t="s">
        <v>74</v>
      </c>
      <c r="I16" s="315">
        <f>IF(H16="",0,ROUNDDOWN((POWER((($H16*100)-'[1]Konst'!$C$14),'[1]Konst'!$D$14))*'[1]Konst'!$B$14,0))</f>
        <v>426</v>
      </c>
      <c r="J16" s="255" t="s">
        <v>147</v>
      </c>
      <c r="K16" s="250"/>
      <c r="L16" s="313">
        <f>IF(J16="",0,ROUNDDOWN((POWER((($J16*100)-'[1]Konst'!$C$16),'[1]Konst'!$D$16))*'[1]Konst'!$B$16,0))</f>
        <v>285</v>
      </c>
      <c r="M16" s="314" t="s">
        <v>148</v>
      </c>
      <c r="N16" s="315">
        <f>IF(M16="",0,ROUNDDOWN((POWER(($M16-'[1]Konst'!$C$19),'[1]Konst'!$D$19))*'[1]Konst'!$B$19,0))</f>
        <v>176</v>
      </c>
      <c r="O16" s="251">
        <f t="shared" si="0"/>
        <v>1210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4.25" customHeight="1">
      <c r="A17" s="302">
        <v>14</v>
      </c>
      <c r="B17" s="48" t="s">
        <v>150</v>
      </c>
      <c r="C17" s="319" t="s">
        <v>70</v>
      </c>
      <c r="D17" s="138" t="s">
        <v>151</v>
      </c>
      <c r="E17" s="255" t="s">
        <v>152</v>
      </c>
      <c r="F17" s="250" t="s">
        <v>81</v>
      </c>
      <c r="G17" s="313">
        <f>IF(E17="",0,ROUNDDOWN((POWER(('[1]Konst'!$C$11-($E17*'[1]Konst'!$E$11)),'[1]Konst'!$D$11))*'[1]Konst'!$B$11,0))</f>
        <v>396</v>
      </c>
      <c r="H17" s="314" t="s">
        <v>122</v>
      </c>
      <c r="I17" s="315">
        <f>IF(H17="",0,ROUNDDOWN((POWER((($H17*100)-'[1]Konst'!$C$14),'[1]Konst'!$D$14))*'[1]Konst'!$B$14,0))</f>
        <v>338</v>
      </c>
      <c r="J17" s="255" t="s">
        <v>153</v>
      </c>
      <c r="K17" s="250"/>
      <c r="L17" s="313">
        <f>IF(J17="",0,ROUNDDOWN((POWER((($J17*100)-'[1]Konst'!$C$16),'[1]Konst'!$D$16))*'[1]Konst'!$B$16,0))</f>
        <v>328</v>
      </c>
      <c r="M17" s="314" t="s">
        <v>154</v>
      </c>
      <c r="N17" s="315">
        <f>IF(M17="",0,ROUNDDOWN((POWER(($M17-'[1]Konst'!$C$19),'[1]Konst'!$D$19))*'[1]Konst'!$B$19,0))</f>
        <v>116</v>
      </c>
      <c r="O17" s="251">
        <f t="shared" si="0"/>
        <v>1178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4.25" customHeight="1">
      <c r="A18" s="312">
        <v>15</v>
      </c>
      <c r="B18" s="48" t="s">
        <v>156</v>
      </c>
      <c r="C18" s="49" t="s">
        <v>70</v>
      </c>
      <c r="D18" s="50" t="s">
        <v>157</v>
      </c>
      <c r="E18" s="255" t="s">
        <v>158</v>
      </c>
      <c r="F18" s="250" t="s">
        <v>73</v>
      </c>
      <c r="G18" s="313">
        <f>IF(E18="",0,ROUNDDOWN((POWER(('[1]Konst'!$C$11-($E18*'[1]Konst'!$E$11)),'[1]Konst'!$D$11))*'[1]Konst'!$B$11,0))</f>
        <v>301</v>
      </c>
      <c r="H18" s="314" t="s">
        <v>102</v>
      </c>
      <c r="I18" s="315">
        <f>IF(H18="",0,ROUNDDOWN((POWER((($H18*100)-'[1]Konst'!$C$14),'[1]Konst'!$D$14))*'[1]Konst'!$B$14,0))</f>
        <v>297</v>
      </c>
      <c r="J18" s="255" t="s">
        <v>159</v>
      </c>
      <c r="K18" s="250"/>
      <c r="L18" s="313">
        <f>IF(J18="",0,ROUNDDOWN((POWER((($J18*100)-'[1]Konst'!$C$16),'[1]Konst'!$D$16))*'[1]Konst'!$B$16,0))</f>
        <v>214</v>
      </c>
      <c r="M18" s="314" t="s">
        <v>160</v>
      </c>
      <c r="N18" s="315">
        <f>IF(M18="",0,ROUNDDOWN((POWER(($M18-'[1]Konst'!$C$19),'[1]Konst'!$D$19))*'[1]Konst'!$B$19,0))</f>
        <v>149</v>
      </c>
      <c r="O18" s="251">
        <f t="shared" si="0"/>
        <v>961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4.25" customHeight="1" thickBot="1">
      <c r="A19" s="302">
        <v>16</v>
      </c>
      <c r="B19" s="322" t="s">
        <v>162</v>
      </c>
      <c r="C19" s="142" t="s">
        <v>70</v>
      </c>
      <c r="D19" s="143" t="s">
        <v>120</v>
      </c>
      <c r="E19" s="16" t="s">
        <v>163</v>
      </c>
      <c r="F19" s="261" t="s">
        <v>73</v>
      </c>
      <c r="G19" s="298">
        <f>IF(E19="",0,ROUNDDOWN((POWER(('[1]Konst'!$C$11-($E19*'[1]Konst'!$E$11)),'[1]Konst'!$D$11))*'[1]Konst'!$B$11,0))</f>
        <v>147</v>
      </c>
      <c r="H19" s="299" t="s">
        <v>88</v>
      </c>
      <c r="I19" s="323">
        <f>IF(H19="",0,ROUNDDOWN((POWER((($H19*100)-'[1]Konst'!$C$14),'[1]Konst'!$D$14))*'[1]Konst'!$B$14,0))</f>
        <v>317</v>
      </c>
      <c r="J19" s="16" t="s">
        <v>164</v>
      </c>
      <c r="K19" s="261"/>
      <c r="L19" s="298">
        <f>IF(J19="",0,ROUNDDOWN((POWER((($J19*100)-'[1]Konst'!$C$16),'[1]Konst'!$D$16))*'[1]Konst'!$B$16,0))</f>
        <v>219</v>
      </c>
      <c r="M19" s="299" t="s">
        <v>165</v>
      </c>
      <c r="N19" s="323">
        <f>IF(M19="",0,ROUNDDOWN((POWER(($M19-'[1]Konst'!$C$19),'[1]Konst'!$D$19))*'[1]Konst'!$B$19,0))</f>
        <v>196</v>
      </c>
      <c r="O19" s="262">
        <f t="shared" si="0"/>
        <v>879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8.25" customHeight="1">
      <c r="A20" s="267"/>
      <c r="B20" s="86"/>
      <c r="C20" s="95"/>
      <c r="D20" s="86"/>
      <c r="E20" s="324"/>
      <c r="F20" s="325"/>
      <c r="G20" s="266"/>
      <c r="H20" s="324"/>
      <c r="I20" s="266"/>
      <c r="J20" s="324"/>
      <c r="K20" s="325"/>
      <c r="L20" s="266"/>
      <c r="M20" s="324"/>
      <c r="N20" s="266"/>
      <c r="O20" s="326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>
      <c r="A21" s="404" t="s">
        <v>169</v>
      </c>
      <c r="B21" s="405"/>
      <c r="C21" s="406" t="s">
        <v>1131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4.25" customHeight="1">
      <c r="A22" s="267"/>
      <c r="B22" s="86"/>
      <c r="C22" s="95"/>
      <c r="D22" s="86"/>
      <c r="E22" s="95"/>
      <c r="F22" s="325"/>
      <c r="G22" s="266"/>
      <c r="H22" s="95"/>
      <c r="I22" s="266"/>
      <c r="J22" s="95"/>
      <c r="K22" s="325"/>
      <c r="L22" s="266"/>
      <c r="M22" s="95"/>
      <c r="N22" s="266"/>
      <c r="O22" s="326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 thickBot="1">
      <c r="A23" s="416" t="s">
        <v>170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4.25" customHeight="1">
      <c r="A24" s="417"/>
      <c r="B24" s="419" t="s">
        <v>58</v>
      </c>
      <c r="C24" s="421" t="s">
        <v>59</v>
      </c>
      <c r="D24" s="419" t="s">
        <v>60</v>
      </c>
      <c r="E24" s="411" t="s">
        <v>61</v>
      </c>
      <c r="F24" s="423"/>
      <c r="G24" s="423"/>
      <c r="H24" s="409" t="s">
        <v>20</v>
      </c>
      <c r="I24" s="423"/>
      <c r="J24" s="423"/>
      <c r="K24" s="411" t="s">
        <v>11</v>
      </c>
      <c r="L24" s="424"/>
      <c r="M24" s="413" t="s">
        <v>14</v>
      </c>
      <c r="N24" s="423"/>
      <c r="O24" s="297" t="s">
        <v>64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4.25" customHeight="1" thickBot="1">
      <c r="A25" s="418"/>
      <c r="B25" s="420"/>
      <c r="C25" s="422"/>
      <c r="D25" s="420"/>
      <c r="E25" s="13" t="s">
        <v>65</v>
      </c>
      <c r="F25" s="14" t="s">
        <v>66</v>
      </c>
      <c r="G25" s="298" t="s">
        <v>67</v>
      </c>
      <c r="H25" s="299" t="s">
        <v>65</v>
      </c>
      <c r="I25" s="14" t="s">
        <v>66</v>
      </c>
      <c r="J25" s="298" t="s">
        <v>67</v>
      </c>
      <c r="K25" s="13" t="s">
        <v>65</v>
      </c>
      <c r="L25" s="300" t="s">
        <v>67</v>
      </c>
      <c r="M25" s="16" t="s">
        <v>65</v>
      </c>
      <c r="N25" s="298" t="s">
        <v>67</v>
      </c>
      <c r="O25" s="301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4.25" customHeight="1">
      <c r="A26" s="302">
        <v>1</v>
      </c>
      <c r="B26" s="327" t="s">
        <v>171</v>
      </c>
      <c r="C26" s="328" t="s">
        <v>70</v>
      </c>
      <c r="D26" s="329" t="s">
        <v>172</v>
      </c>
      <c r="E26" s="305" t="s">
        <v>173</v>
      </c>
      <c r="F26" s="243" t="s">
        <v>174</v>
      </c>
      <c r="G26" s="306">
        <f>IF(E26="",0,ROUNDDOWN((POWER(('[1]Konst'!$C$11-($E26*'[1]Konst'!$E$11)),'[1]Konst'!$D$11))*'[1]Konst'!$B$11,0))</f>
        <v>559</v>
      </c>
      <c r="H26" s="307" t="s">
        <v>175</v>
      </c>
      <c r="I26" s="243" t="s">
        <v>176</v>
      </c>
      <c r="J26" s="308">
        <f>IF(H26="",0,ROUNDDOWN((POWER((($H26*100)-'[1]Konst'!$C$16),'[1]Konst'!$D$16))*'[1]Konst'!$B$16,0))</f>
        <v>417</v>
      </c>
      <c r="K26" s="305" t="s">
        <v>177</v>
      </c>
      <c r="L26" s="306">
        <f>IF(K26="",0,ROUNDDOWN((POWER(('[1]Konst'!$C$7-$K26),'[1]Konst'!$D$7))*'[1]Konst'!$B$7,0))</f>
        <v>267</v>
      </c>
      <c r="M26" s="307" t="s">
        <v>178</v>
      </c>
      <c r="N26" s="308">
        <f>IF(M26="",0,ROUNDDOWN((POWER(('[1]Konst'!$C$10-(VALUE(60*MID(M26,1,1))+VALUE(MID(M26,3,2))+VALUE(MID(M26,6,2)/100))),'[1]Konst'!$D$10))*'[1]Konst'!$B$10,0))</f>
        <v>523</v>
      </c>
      <c r="O26" s="244">
        <f aca="true" t="shared" si="1" ref="O26:O38">SUM(G26,J26,L26,N26)</f>
        <v>1766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4.25" customHeight="1">
      <c r="A27" s="312">
        <v>2</v>
      </c>
      <c r="B27" s="48" t="s">
        <v>179</v>
      </c>
      <c r="C27" s="49" t="s">
        <v>70</v>
      </c>
      <c r="D27" s="50" t="s">
        <v>180</v>
      </c>
      <c r="E27" s="255" t="s">
        <v>173</v>
      </c>
      <c r="F27" s="250" t="s">
        <v>174</v>
      </c>
      <c r="G27" s="313">
        <f>IF(E27="",0,ROUNDDOWN((POWER(('[1]Konst'!$C$11-($E27*'[1]Konst'!$E$11)),'[1]Konst'!$D$11))*'[1]Konst'!$B$11,0))</f>
        <v>559</v>
      </c>
      <c r="H27" s="314" t="s">
        <v>181</v>
      </c>
      <c r="I27" s="250" t="s">
        <v>182</v>
      </c>
      <c r="J27" s="315">
        <f>IF(H27="",0,ROUNDDOWN((POWER((($H27*100)-'[1]Konst'!$C$16),'[1]Konst'!$D$16))*'[1]Konst'!$B$16,0))</f>
        <v>343</v>
      </c>
      <c r="K27" s="255" t="s">
        <v>183</v>
      </c>
      <c r="L27" s="313">
        <f>IF(K27="",0,ROUNDDOWN((POWER(('[1]Konst'!$C$7-$K27),'[1]Konst'!$D$7))*'[1]Konst'!$B$7,0))</f>
        <v>256</v>
      </c>
      <c r="M27" s="314" t="s">
        <v>184</v>
      </c>
      <c r="N27" s="315">
        <f>IF(M27="",0,ROUNDDOWN((POWER(('[1]Konst'!$C$10-(VALUE(60*MID(M27,1,1))+VALUE(MID(M27,3,2))+VALUE(MID(M27,6,2)/100))),'[1]Konst'!$D$10))*'[1]Konst'!$B$10,0))</f>
        <v>481</v>
      </c>
      <c r="O27" s="251">
        <f t="shared" si="1"/>
        <v>1639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4.25" customHeight="1">
      <c r="A28" s="312">
        <v>3</v>
      </c>
      <c r="B28" s="48" t="s">
        <v>185</v>
      </c>
      <c r="C28" s="137">
        <v>2001</v>
      </c>
      <c r="D28" s="138" t="s">
        <v>107</v>
      </c>
      <c r="E28" s="255" t="s">
        <v>186</v>
      </c>
      <c r="F28" s="250" t="s">
        <v>174</v>
      </c>
      <c r="G28" s="313">
        <f>IF(E28="",0,ROUNDDOWN((POWER(('[1]Konst'!$C$11-($E28*'[1]Konst'!$E$11)),'[1]Konst'!$D$11))*'[1]Konst'!$B$11,0))</f>
        <v>437</v>
      </c>
      <c r="H28" s="314" t="s">
        <v>187</v>
      </c>
      <c r="I28" s="250" t="s">
        <v>188</v>
      </c>
      <c r="J28" s="315">
        <f>IF(H28="",0,ROUNDDOWN((POWER((($H28*100)-'[1]Konst'!$C$16),'[1]Konst'!$D$16))*'[1]Konst'!$B$16,0))</f>
        <v>361</v>
      </c>
      <c r="K28" s="255" t="s">
        <v>189</v>
      </c>
      <c r="L28" s="313">
        <f>IF(K28="",0,ROUNDDOWN((POWER(('[1]Konst'!$C$7-$K28),'[1]Konst'!$D$7))*'[1]Konst'!$B$7,0))</f>
        <v>315</v>
      </c>
      <c r="M28" s="314" t="s">
        <v>190</v>
      </c>
      <c r="N28" s="315">
        <f>IF(M28="",0,ROUNDDOWN((POWER(('[1]Konst'!$C$10-(VALUE(60*MID(M28,1,1))+VALUE(MID(M28,3,2))+VALUE(MID(M28,6,2)/100))),'[1]Konst'!$D$10))*'[1]Konst'!$B$10,0))</f>
        <v>379</v>
      </c>
      <c r="O28" s="251">
        <f t="shared" si="1"/>
        <v>1492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4.25" customHeight="1">
      <c r="A29" s="312">
        <v>4</v>
      </c>
      <c r="B29" s="48" t="s">
        <v>191</v>
      </c>
      <c r="C29" s="49" t="s">
        <v>70</v>
      </c>
      <c r="D29" s="50" t="s">
        <v>192</v>
      </c>
      <c r="E29" s="255" t="s">
        <v>193</v>
      </c>
      <c r="F29" s="250" t="s">
        <v>174</v>
      </c>
      <c r="G29" s="313">
        <f>IF(E29="",0,ROUNDDOWN((POWER(('[1]Konst'!$C$11-($E29*'[1]Konst'!$E$11)),'[1]Konst'!$D$11))*'[1]Konst'!$B$11,0))</f>
        <v>293</v>
      </c>
      <c r="H29" s="314" t="s">
        <v>194</v>
      </c>
      <c r="I29" s="250" t="s">
        <v>81</v>
      </c>
      <c r="J29" s="315">
        <f>IF(H29="",0,ROUNDDOWN((POWER((($H29*100)-'[1]Konst'!$C$16),'[1]Konst'!$D$16))*'[1]Konst'!$B$16,0))</f>
        <v>242</v>
      </c>
      <c r="K29" s="255" t="s">
        <v>195</v>
      </c>
      <c r="L29" s="313">
        <f>IF(K29="",0,ROUNDDOWN((POWER(('[1]Konst'!$C$7-$K29),'[1]Konst'!$D$7))*'[1]Konst'!$B$7,0))</f>
        <v>357</v>
      </c>
      <c r="M29" s="314" t="s">
        <v>196</v>
      </c>
      <c r="N29" s="315">
        <f>IF(M29="",0,ROUNDDOWN((POWER(('[1]Konst'!$C$10-(VALUE(60*MID(M29,1,1))+VALUE(MID(M29,3,2))+VALUE(MID(M29,6,2)/100))),'[1]Konst'!$D$10))*'[1]Konst'!$B$10,0))</f>
        <v>562</v>
      </c>
      <c r="O29" s="251">
        <f t="shared" si="1"/>
        <v>1454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4.25" customHeight="1">
      <c r="A30" s="312">
        <v>5</v>
      </c>
      <c r="B30" s="48" t="s">
        <v>197</v>
      </c>
      <c r="C30" s="319" t="s">
        <v>70</v>
      </c>
      <c r="D30" s="138" t="s">
        <v>100</v>
      </c>
      <c r="E30" s="255" t="s">
        <v>198</v>
      </c>
      <c r="F30" s="250" t="s">
        <v>174</v>
      </c>
      <c r="G30" s="313">
        <f>IF(E30="",0,ROUNDDOWN((POWER(('[1]Konst'!$C$11-($E30*'[1]Konst'!$E$11)),'[1]Konst'!$D$11))*'[1]Konst'!$B$11,0))</f>
        <v>278</v>
      </c>
      <c r="H30" s="314" t="s">
        <v>194</v>
      </c>
      <c r="I30" s="250" t="s">
        <v>199</v>
      </c>
      <c r="J30" s="315">
        <f>IF(H30="",0,ROUNDDOWN((POWER((($H30*100)-'[1]Konst'!$C$16),'[1]Konst'!$D$16))*'[1]Konst'!$B$16,0))</f>
        <v>242</v>
      </c>
      <c r="K30" s="255" t="s">
        <v>200</v>
      </c>
      <c r="L30" s="313">
        <f>IF(K30="",0,ROUNDDOWN((POWER(('[1]Konst'!$C$7-$K30),'[1]Konst'!$D$7))*'[1]Konst'!$B$7,0))</f>
        <v>334</v>
      </c>
      <c r="M30" s="314" t="s">
        <v>201</v>
      </c>
      <c r="N30" s="315">
        <f>IF(M30="",0,ROUNDDOWN((POWER(('[1]Konst'!$C$10-(VALUE(60*MID(M30,1,1))+VALUE(MID(M30,3,2))+VALUE(MID(M30,6,2)/100))),'[1]Konst'!$D$10))*'[1]Konst'!$B$10,0))</f>
        <v>536</v>
      </c>
      <c r="O30" s="251">
        <f t="shared" si="1"/>
        <v>1390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4.25" customHeight="1">
      <c r="A31" s="312">
        <v>6</v>
      </c>
      <c r="B31" s="330" t="s">
        <v>202</v>
      </c>
      <c r="C31" s="49" t="s">
        <v>70</v>
      </c>
      <c r="D31" s="50" t="s">
        <v>71</v>
      </c>
      <c r="E31" s="255" t="s">
        <v>203</v>
      </c>
      <c r="F31" s="250" t="s">
        <v>81</v>
      </c>
      <c r="G31" s="313">
        <f>IF(E31="",0,ROUNDDOWN((POWER(('[1]Konst'!$C$11-($E31*'[1]Konst'!$E$11)),'[1]Konst'!$D$11))*'[1]Konst'!$B$11,0))</f>
        <v>333</v>
      </c>
      <c r="H31" s="314" t="s">
        <v>204</v>
      </c>
      <c r="I31" s="250" t="s">
        <v>81</v>
      </c>
      <c r="J31" s="315">
        <f>IF(H31="",0,ROUNDDOWN((POWER((($H31*100)-'[1]Konst'!$C$16),'[1]Konst'!$D$16))*'[1]Konst'!$B$16,0))</f>
        <v>259</v>
      </c>
      <c r="K31" s="255" t="s">
        <v>205</v>
      </c>
      <c r="L31" s="313">
        <f>IF(K31="",0,ROUNDDOWN((POWER(('[1]Konst'!$C$7-$K31),'[1]Konst'!$D$7))*'[1]Konst'!$B$7,0))</f>
        <v>300</v>
      </c>
      <c r="M31" s="314" t="s">
        <v>206</v>
      </c>
      <c r="N31" s="315">
        <f>IF(M31="",0,ROUNDDOWN((POWER(('[1]Konst'!$C$10-(VALUE(60*MID(M31,1,1))+VALUE(MID(M31,3,2))+VALUE(MID(M31,6,2)/100))),'[1]Konst'!$D$10))*'[1]Konst'!$B$10,0))</f>
        <v>473</v>
      </c>
      <c r="O31" s="251">
        <f t="shared" si="1"/>
        <v>1365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4.25" customHeight="1">
      <c r="A32" s="312">
        <v>7</v>
      </c>
      <c r="B32" s="48" t="s">
        <v>207</v>
      </c>
      <c r="C32" s="49" t="s">
        <v>70</v>
      </c>
      <c r="D32" s="50" t="s">
        <v>100</v>
      </c>
      <c r="E32" s="255" t="s">
        <v>208</v>
      </c>
      <c r="F32" s="250" t="s">
        <v>81</v>
      </c>
      <c r="G32" s="313">
        <f>IF(E32="",0,ROUNDDOWN((POWER(('[1]Konst'!$C$11-($E32*'[1]Konst'!$E$11)),'[1]Konst'!$D$11))*'[1]Konst'!$B$11,0))</f>
        <v>319</v>
      </c>
      <c r="H32" s="314" t="s">
        <v>209</v>
      </c>
      <c r="I32" s="250" t="s">
        <v>210</v>
      </c>
      <c r="J32" s="315">
        <f>IF(H32="",0,ROUNDDOWN((POWER((($H32*100)-'[1]Konst'!$C$16),'[1]Konst'!$D$16))*'[1]Konst'!$B$16,0))</f>
        <v>276</v>
      </c>
      <c r="K32" s="255" t="s">
        <v>211</v>
      </c>
      <c r="L32" s="313">
        <f>IF(K32="",0,ROUNDDOWN((POWER(('[1]Konst'!$C$7-$K32),'[1]Konst'!$D$7))*'[1]Konst'!$B$7,0))</f>
        <v>194</v>
      </c>
      <c r="M32" s="314" t="s">
        <v>212</v>
      </c>
      <c r="N32" s="315">
        <f>IF(M32="",0,ROUNDDOWN((POWER(('[1]Konst'!$C$10-(VALUE(60*MID(M32,1,1))+VALUE(MID(M32,3,2))+VALUE(MID(M32,6,2)/100))),'[1]Konst'!$D$10))*'[1]Konst'!$B$10,0))</f>
        <v>414</v>
      </c>
      <c r="O32" s="251">
        <f t="shared" si="1"/>
        <v>1203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4.25" customHeight="1">
      <c r="A33" s="312">
        <v>8</v>
      </c>
      <c r="B33" s="48" t="s">
        <v>213</v>
      </c>
      <c r="C33" s="49" t="s">
        <v>70</v>
      </c>
      <c r="D33" s="50" t="s">
        <v>192</v>
      </c>
      <c r="E33" s="255" t="s">
        <v>214</v>
      </c>
      <c r="F33" s="250" t="s">
        <v>174</v>
      </c>
      <c r="G33" s="313">
        <f>IF(E33="",0,ROUNDDOWN((POWER(('[1]Konst'!$C$11-($E33*'[1]Konst'!$E$11)),'[1]Konst'!$D$11))*'[1]Konst'!$B$11,0))</f>
        <v>265</v>
      </c>
      <c r="H33" s="314" t="s">
        <v>215</v>
      </c>
      <c r="I33" s="250" t="s">
        <v>182</v>
      </c>
      <c r="J33" s="315">
        <f>IF(H33="",0,ROUNDDOWN((POWER((($H33*100)-'[1]Konst'!$C$16),'[1]Konst'!$D$16))*'[1]Konst'!$B$16,0))</f>
        <v>229</v>
      </c>
      <c r="K33" s="255" t="s">
        <v>216</v>
      </c>
      <c r="L33" s="313">
        <f>IF(K33="",0,ROUNDDOWN((POWER(('[1]Konst'!$C$7-$K33),'[1]Konst'!$D$7))*'[1]Konst'!$B$7,0))</f>
        <v>187</v>
      </c>
      <c r="M33" s="314" t="s">
        <v>217</v>
      </c>
      <c r="N33" s="315">
        <f>IF(M33="",0,ROUNDDOWN((POWER(('[1]Konst'!$C$10-(VALUE(60*MID(M33,1,1))+VALUE(MID(M33,3,2))+VALUE(MID(M33,6,2)/100))),'[1]Konst'!$D$10))*'[1]Konst'!$B$10,0))</f>
        <v>486</v>
      </c>
      <c r="O33" s="251">
        <f t="shared" si="1"/>
        <v>1167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4.25" customHeight="1">
      <c r="A34" s="312">
        <v>9</v>
      </c>
      <c r="B34" s="48" t="s">
        <v>218</v>
      </c>
      <c r="C34" s="49" t="s">
        <v>70</v>
      </c>
      <c r="D34" s="50" t="s">
        <v>157</v>
      </c>
      <c r="E34" s="255" t="s">
        <v>219</v>
      </c>
      <c r="F34" s="250" t="s">
        <v>81</v>
      </c>
      <c r="G34" s="313">
        <f>IF(E34="",0,ROUNDDOWN((POWER(('[1]Konst'!$C$11-($E34*'[1]Konst'!$E$11)),'[1]Konst'!$D$11))*'[1]Konst'!$B$11,0))</f>
        <v>294</v>
      </c>
      <c r="H34" s="314" t="s">
        <v>220</v>
      </c>
      <c r="I34" s="250" t="s">
        <v>221</v>
      </c>
      <c r="J34" s="315">
        <f>IF(H34="",0,ROUNDDOWN((POWER((($H34*100)-'[1]Konst'!$C$16),'[1]Konst'!$D$16))*'[1]Konst'!$B$16,0))</f>
        <v>212</v>
      </c>
      <c r="K34" s="255" t="s">
        <v>222</v>
      </c>
      <c r="L34" s="313">
        <f>IF(K34="",0,ROUNDDOWN((POWER(('[1]Konst'!$C$7-$K34),'[1]Konst'!$D$7))*'[1]Konst'!$B$7,0))</f>
        <v>151</v>
      </c>
      <c r="M34" s="314" t="s">
        <v>223</v>
      </c>
      <c r="N34" s="315">
        <f>IF(M34="",0,ROUNDDOWN((POWER(('[1]Konst'!$C$10-(VALUE(60*MID(M34,1,1))+VALUE(MID(M34,3,2))+VALUE(MID(M34,6,2)/100))),'[1]Konst'!$D$10))*'[1]Konst'!$B$10,0))</f>
        <v>329</v>
      </c>
      <c r="O34" s="251">
        <f t="shared" si="1"/>
        <v>986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4.25" customHeight="1">
      <c r="A35" s="312">
        <v>10</v>
      </c>
      <c r="B35" s="48" t="s">
        <v>224</v>
      </c>
      <c r="C35" s="137">
        <v>2001</v>
      </c>
      <c r="D35" s="50" t="s">
        <v>192</v>
      </c>
      <c r="E35" s="255" t="s">
        <v>225</v>
      </c>
      <c r="F35" s="250" t="s">
        <v>174</v>
      </c>
      <c r="G35" s="313">
        <f>IF(E35="",0,ROUNDDOWN((POWER(('[1]Konst'!$C$11-($E35*'[1]Konst'!$E$11)),'[1]Konst'!$D$11))*'[1]Konst'!$B$11,0))</f>
        <v>261</v>
      </c>
      <c r="H35" s="314" t="s">
        <v>226</v>
      </c>
      <c r="I35" s="250" t="s">
        <v>227</v>
      </c>
      <c r="J35" s="315">
        <f>IF(H35="",0,ROUNDDOWN((POWER((($H35*100)-'[1]Konst'!$C$16),'[1]Konst'!$D$16))*'[1]Konst'!$B$16,0))</f>
        <v>152</v>
      </c>
      <c r="K35" s="255" t="s">
        <v>228</v>
      </c>
      <c r="L35" s="313">
        <f>IF(K35="",0,ROUNDDOWN((POWER(('[1]Konst'!$C$7-$K35),'[1]Konst'!$D$7))*'[1]Konst'!$B$7,0))</f>
        <v>186</v>
      </c>
      <c r="M35" s="314" t="s">
        <v>229</v>
      </c>
      <c r="N35" s="315">
        <f>IF(M35="",0,ROUNDDOWN((POWER(('[1]Konst'!$C$10-(VALUE(60*MID(M35,1,1))+VALUE(MID(M35,3,2))+VALUE(MID(M35,6,2)/100))),'[1]Konst'!$D$10))*'[1]Konst'!$B$10,0))</f>
        <v>350</v>
      </c>
      <c r="O35" s="251">
        <f t="shared" si="1"/>
        <v>949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4.25" customHeight="1">
      <c r="A36" s="312">
        <v>11</v>
      </c>
      <c r="B36" s="331" t="s">
        <v>230</v>
      </c>
      <c r="C36" s="321">
        <v>2001</v>
      </c>
      <c r="D36" s="50" t="s">
        <v>151</v>
      </c>
      <c r="E36" s="255" t="s">
        <v>231</v>
      </c>
      <c r="F36" s="250" t="s">
        <v>81</v>
      </c>
      <c r="G36" s="313">
        <f>IF(E36="",0,ROUNDDOWN((POWER(('[1]Konst'!$C$11-($E36*'[1]Konst'!$E$11)),'[1]Konst'!$D$11))*'[1]Konst'!$B$11,0))</f>
        <v>184</v>
      </c>
      <c r="H36" s="314" t="s">
        <v>232</v>
      </c>
      <c r="I36" s="250" t="s">
        <v>233</v>
      </c>
      <c r="J36" s="315">
        <f>IF(H36="",0,ROUNDDOWN((POWER((($H36*100)-'[1]Konst'!$C$16),'[1]Konst'!$D$16))*'[1]Konst'!$B$16,0))</f>
        <v>187</v>
      </c>
      <c r="K36" s="255" t="s">
        <v>234</v>
      </c>
      <c r="L36" s="313">
        <f>IF(K36="",0,ROUNDDOWN((POWER(('[1]Konst'!$C$7-$K36),'[1]Konst'!$D$7))*'[1]Konst'!$B$7,0))</f>
        <v>73</v>
      </c>
      <c r="M36" s="314" t="s">
        <v>235</v>
      </c>
      <c r="N36" s="315">
        <f>IF(M36="",0,ROUNDDOWN((POWER(('[1]Konst'!$C$10-(VALUE(60*MID(M36,1,1))+VALUE(MID(M36,3,2))+VALUE(MID(M36,6,2)/100))),'[1]Konst'!$D$10))*'[1]Konst'!$B$10,0))</f>
        <v>391</v>
      </c>
      <c r="O36" s="251">
        <f t="shared" si="1"/>
        <v>835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4.25" customHeight="1">
      <c r="A37" s="312">
        <v>12</v>
      </c>
      <c r="B37" s="35" t="s">
        <v>236</v>
      </c>
      <c r="C37" s="332" t="s">
        <v>70</v>
      </c>
      <c r="D37" s="333" t="s">
        <v>120</v>
      </c>
      <c r="E37" s="255" t="s">
        <v>237</v>
      </c>
      <c r="F37" s="250" t="s">
        <v>81</v>
      </c>
      <c r="G37" s="313">
        <f>IF(E37="",0,ROUNDDOWN((POWER(('[1]Konst'!$C$11-($E37*'[1]Konst'!$E$11)),'[1]Konst'!$D$11))*'[1]Konst'!$B$11,0))</f>
        <v>21</v>
      </c>
      <c r="H37" s="314" t="s">
        <v>238</v>
      </c>
      <c r="I37" s="250" t="s">
        <v>239</v>
      </c>
      <c r="J37" s="315">
        <f>IF(H37="",0,ROUNDDOWN((POWER((($H37*100)-'[1]Konst'!$C$16),'[1]Konst'!$D$16))*'[1]Konst'!$B$16,0))</f>
        <v>102</v>
      </c>
      <c r="K37" s="255" t="s">
        <v>240</v>
      </c>
      <c r="L37" s="313">
        <f>IF(K37="",0,ROUNDDOWN((POWER(('[1]Konst'!$C$7-$K37),'[1]Konst'!$D$7))*'[1]Konst'!$B$7,0))</f>
        <v>104</v>
      </c>
      <c r="M37" s="314" t="s">
        <v>241</v>
      </c>
      <c r="N37" s="315">
        <f>IF(M37="",0,ROUNDDOWN((POWER(('[1]Konst'!$C$10-(VALUE(60*MID(M37,1,1))+VALUE(MID(M37,3,2))+VALUE(MID(M37,6,2)/100))),'[1]Konst'!$D$10))*'[1]Konst'!$B$10,0))</f>
        <v>501</v>
      </c>
      <c r="O37" s="251">
        <f t="shared" si="1"/>
        <v>728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4.25" customHeight="1" thickBot="1">
      <c r="A38" s="334">
        <v>13</v>
      </c>
      <c r="B38" s="335" t="s">
        <v>242</v>
      </c>
      <c r="C38" s="176" t="s">
        <v>70</v>
      </c>
      <c r="D38" s="177" t="s">
        <v>93</v>
      </c>
      <c r="E38" s="16" t="s">
        <v>243</v>
      </c>
      <c r="F38" s="261" t="s">
        <v>81</v>
      </c>
      <c r="G38" s="298">
        <f>IF(E38="",0,ROUNDDOWN((POWER(('[1]Konst'!$C$11-($E38*'[1]Konst'!$E$11)),'[1]Konst'!$D$11))*'[1]Konst'!$B$11,0))</f>
        <v>146</v>
      </c>
      <c r="H38" s="299" t="s">
        <v>244</v>
      </c>
      <c r="I38" s="261" t="s">
        <v>245</v>
      </c>
      <c r="J38" s="323">
        <f>IF(H38="",0,ROUNDDOWN((POWER((($H38*100)-'[1]Konst'!$C$16),'[1]Konst'!$D$16))*'[1]Konst'!$B$16,0))</f>
        <v>167</v>
      </c>
      <c r="K38" s="16" t="s">
        <v>246</v>
      </c>
      <c r="L38" s="298">
        <f>IF(K38="",0,ROUNDDOWN((POWER(('[1]Konst'!$C$7-$K38),'[1]Konst'!$D$7))*'[1]Konst'!$B$7,0))</f>
        <v>92</v>
      </c>
      <c r="M38" s="299" t="s">
        <v>247</v>
      </c>
      <c r="N38" s="323">
        <f>IF(M38="",0,ROUNDDOWN((POWER(('[1]Konst'!$C$10-(VALUE(60*MID(M38,1,1))+VALUE(MID(M38,3,2))+VALUE(MID(M38,6,2)/100))),'[1]Konst'!$D$10))*'[1]Konst'!$B$10,0))</f>
        <v>267</v>
      </c>
      <c r="O38" s="262">
        <f t="shared" si="1"/>
        <v>672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8.25" customHeight="1">
      <c r="A39" s="267"/>
      <c r="B39" s="86"/>
      <c r="C39" s="95"/>
      <c r="D39" s="86"/>
      <c r="E39" s="324"/>
      <c r="F39" s="325"/>
      <c r="G39" s="266"/>
      <c r="H39" s="324"/>
      <c r="I39" s="325"/>
      <c r="J39" s="266"/>
      <c r="K39" s="324"/>
      <c r="L39" s="266"/>
      <c r="M39" s="324"/>
      <c r="N39" s="266"/>
      <c r="O39" s="326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75" customHeight="1">
      <c r="A40" s="404" t="s">
        <v>169</v>
      </c>
      <c r="B40" s="405"/>
      <c r="C40" s="406" t="s">
        <v>1132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4.25" customHeight="1">
      <c r="A41" s="267"/>
      <c r="B41" s="264"/>
      <c r="C41" s="267"/>
      <c r="D41" s="264"/>
      <c r="E41" s="267"/>
      <c r="F41" s="325"/>
      <c r="G41" s="266"/>
      <c r="H41" s="267"/>
      <c r="I41" s="266"/>
      <c r="J41" s="266"/>
      <c r="K41" s="267"/>
      <c r="L41" s="266"/>
      <c r="M41" s="267"/>
      <c r="N41" s="266"/>
      <c r="O41" s="263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.75" customHeight="1" thickBot="1">
      <c r="A42" s="416" t="s">
        <v>248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4.25" customHeight="1">
      <c r="A43" s="417"/>
      <c r="B43" s="427" t="s">
        <v>58</v>
      </c>
      <c r="C43" s="429" t="s">
        <v>249</v>
      </c>
      <c r="D43" s="427" t="s">
        <v>60</v>
      </c>
      <c r="E43" s="411" t="s">
        <v>49</v>
      </c>
      <c r="F43" s="410"/>
      <c r="G43" s="410"/>
      <c r="H43" s="409" t="s">
        <v>45</v>
      </c>
      <c r="I43" s="410"/>
      <c r="J43" s="410"/>
      <c r="K43" s="411" t="s">
        <v>250</v>
      </c>
      <c r="L43" s="412"/>
      <c r="M43" s="413" t="s">
        <v>63</v>
      </c>
      <c r="N43" s="410"/>
      <c r="O43" s="414" t="s">
        <v>64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4.25" customHeight="1" thickBot="1">
      <c r="A44" s="415"/>
      <c r="B44" s="428"/>
      <c r="C44" s="430"/>
      <c r="D44" s="428"/>
      <c r="E44" s="336" t="s">
        <v>65</v>
      </c>
      <c r="F44" s="166" t="s">
        <v>67</v>
      </c>
      <c r="G44" s="337" t="s">
        <v>66</v>
      </c>
      <c r="H44" s="338" t="s">
        <v>65</v>
      </c>
      <c r="I44" s="166" t="s">
        <v>67</v>
      </c>
      <c r="J44" s="339"/>
      <c r="K44" s="13" t="s">
        <v>65</v>
      </c>
      <c r="L44" s="340" t="s">
        <v>67</v>
      </c>
      <c r="M44" s="341" t="s">
        <v>65</v>
      </c>
      <c r="N44" s="339" t="s">
        <v>67</v>
      </c>
      <c r="O44" s="415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4.25" customHeight="1">
      <c r="A45" s="342">
        <v>1</v>
      </c>
      <c r="B45" s="22" t="s">
        <v>251</v>
      </c>
      <c r="C45" s="343">
        <v>2001</v>
      </c>
      <c r="D45" s="344" t="s">
        <v>151</v>
      </c>
      <c r="E45" s="345" t="s">
        <v>252</v>
      </c>
      <c r="F45" s="346">
        <f>IF(E45="",0,ROUNDDOWN((POWER(('[1]Konst'!$C$55-$E45),'[1]Konst'!$D$55))*'[1]Konst'!$B$55,0))</f>
        <v>665</v>
      </c>
      <c r="G45" s="347">
        <v>0.4</v>
      </c>
      <c r="H45" s="348" t="s">
        <v>253</v>
      </c>
      <c r="I45" s="346">
        <f>IF(H45="",0,ROUNDDOWN(1/('[1]Konst'!$B$42+'[1]Konst'!$C$42*LN($H45)),0))</f>
        <v>668</v>
      </c>
      <c r="J45" s="347"/>
      <c r="K45" s="349" t="s">
        <v>254</v>
      </c>
      <c r="L45" s="350">
        <f>IF(K45="",0,ROUNDDOWN((POWER(($K45-'[1]Konst'!$C$17),'[1]Konst'!$D$17))*'[1]Konst'!$B$17,0))</f>
        <v>570</v>
      </c>
      <c r="M45" s="348" t="s">
        <v>255</v>
      </c>
      <c r="N45" s="347">
        <f>IF(M45="",0,ROUNDDOWN((POWER(($M45-'[1]Konst'!$C$19),'[1]Konst'!$D$19))*'[1]Konst'!$B$19,0))</f>
        <v>307</v>
      </c>
      <c r="O45" s="351">
        <f aca="true" t="shared" si="2" ref="O45:O58">SUM(F45,I45,L45,N45)</f>
        <v>2210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4.25" customHeight="1">
      <c r="A46" s="312">
        <v>2</v>
      </c>
      <c r="B46" s="48" t="s">
        <v>256</v>
      </c>
      <c r="C46" s="49" t="s">
        <v>70</v>
      </c>
      <c r="D46" s="50" t="s">
        <v>257</v>
      </c>
      <c r="E46" s="352" t="s">
        <v>258</v>
      </c>
      <c r="F46" s="172">
        <f>IF(E46="",0,ROUNDDOWN((POWER(('[1]Konst'!$C$55-$E46),'[1]Konst'!$D$55))*'[1]Konst'!$B$55,0))</f>
        <v>511</v>
      </c>
      <c r="G46" s="315">
        <v>0.4</v>
      </c>
      <c r="H46" s="314" t="s">
        <v>259</v>
      </c>
      <c r="I46" s="172">
        <f>IF(H46="",0,ROUNDDOWN(1/('[1]Konst'!$B$42+'[1]Konst'!$C$42*LN($H46)),0))</f>
        <v>542</v>
      </c>
      <c r="J46" s="315"/>
      <c r="K46" s="255" t="s">
        <v>260</v>
      </c>
      <c r="L46" s="313">
        <f>IF(K46="",0,ROUNDDOWN((POWER(($K46-'[1]Konst'!$C$17),'[1]Konst'!$D$17))*'[1]Konst'!$B$17,0))</f>
        <v>616</v>
      </c>
      <c r="M46" s="314" t="s">
        <v>261</v>
      </c>
      <c r="N46" s="315">
        <f>IF(M46="",0,ROUNDDOWN((POWER(($M46-'[1]Konst'!$C$19),'[1]Konst'!$D$19))*'[1]Konst'!$B$19,0))</f>
        <v>444</v>
      </c>
      <c r="O46" s="251">
        <f t="shared" si="2"/>
        <v>2113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4.25" customHeight="1">
      <c r="A47" s="302">
        <v>3</v>
      </c>
      <c r="B47" s="316" t="s">
        <v>262</v>
      </c>
      <c r="C47" s="317" t="s">
        <v>70</v>
      </c>
      <c r="D47" s="318" t="s">
        <v>263</v>
      </c>
      <c r="E47" s="352" t="s">
        <v>264</v>
      </c>
      <c r="F47" s="172">
        <f>IF(E47="",0,ROUNDDOWN((POWER(('[1]Konst'!$C$55-$E47),'[1]Konst'!$D$55))*'[1]Konst'!$B$55,0))</f>
        <v>495</v>
      </c>
      <c r="G47" s="315">
        <v>0.4</v>
      </c>
      <c r="H47" s="314" t="s">
        <v>265</v>
      </c>
      <c r="I47" s="172">
        <f>IF(H47="",0,ROUNDDOWN(1/('[1]Konst'!$B$42+'[1]Konst'!$C$42*LN($H47)),0))</f>
        <v>518</v>
      </c>
      <c r="J47" s="315"/>
      <c r="K47" s="255" t="s">
        <v>266</v>
      </c>
      <c r="L47" s="313">
        <f>IF(K47="",0,ROUNDDOWN((POWER(($K47-'[1]Konst'!$C$17),'[1]Konst'!$D$17))*'[1]Konst'!$B$17,0))</f>
        <v>476</v>
      </c>
      <c r="M47" s="314" t="s">
        <v>267</v>
      </c>
      <c r="N47" s="315">
        <f>IF(M47="",0,ROUNDDOWN((POWER(($M47-'[1]Konst'!$C$19),'[1]Konst'!$D$19))*'[1]Konst'!$B$19,0))</f>
        <v>464</v>
      </c>
      <c r="O47" s="251">
        <f t="shared" si="2"/>
        <v>1953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4.25" customHeight="1">
      <c r="A48" s="312">
        <v>4</v>
      </c>
      <c r="B48" s="330" t="s">
        <v>268</v>
      </c>
      <c r="C48" s="49" t="s">
        <v>70</v>
      </c>
      <c r="D48" s="50" t="s">
        <v>71</v>
      </c>
      <c r="E48" s="352" t="s">
        <v>269</v>
      </c>
      <c r="F48" s="172">
        <f>IF(E48="",0,ROUNDDOWN((POWER(('[1]Konst'!$C$55-$E48),'[1]Konst'!$D$55))*'[1]Konst'!$B$55,0))</f>
        <v>545</v>
      </c>
      <c r="G48" s="315">
        <v>0.4</v>
      </c>
      <c r="H48" s="314" t="s">
        <v>270</v>
      </c>
      <c r="I48" s="172">
        <f>IF(H48="",0,ROUNDDOWN(1/('[1]Konst'!$B$42+'[1]Konst'!$C$42*LN($H48)),0))</f>
        <v>503</v>
      </c>
      <c r="J48" s="315"/>
      <c r="K48" s="255" t="s">
        <v>271</v>
      </c>
      <c r="L48" s="313">
        <f>IF(K48="",0,ROUNDDOWN((POWER(($K48-'[1]Konst'!$C$17),'[1]Konst'!$D$17))*'[1]Konst'!$B$17,0))</f>
        <v>420</v>
      </c>
      <c r="M48" s="314" t="s">
        <v>272</v>
      </c>
      <c r="N48" s="315">
        <f>IF(M48="",0,ROUNDDOWN((POWER(($M48-'[1]Konst'!$C$19),'[1]Konst'!$D$19))*'[1]Konst'!$B$19,0))</f>
        <v>231</v>
      </c>
      <c r="O48" s="251">
        <f t="shared" si="2"/>
        <v>1699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4.25" customHeight="1">
      <c r="A49" s="302">
        <v>5</v>
      </c>
      <c r="B49" s="35" t="s">
        <v>273</v>
      </c>
      <c r="C49" s="332" t="s">
        <v>70</v>
      </c>
      <c r="D49" s="333" t="s">
        <v>107</v>
      </c>
      <c r="E49" s="352" t="s">
        <v>274</v>
      </c>
      <c r="F49" s="172">
        <f>IF(E49="",0,ROUNDDOWN((POWER(('[1]Konst'!$C$55-$E49),'[1]Konst'!$D$55))*'[1]Konst'!$B$55,0))</f>
        <v>398</v>
      </c>
      <c r="G49" s="315">
        <v>0.4</v>
      </c>
      <c r="H49" s="314" t="s">
        <v>275</v>
      </c>
      <c r="I49" s="172">
        <f>IF(H49="",0,ROUNDDOWN(1/('[1]Konst'!$B$42+'[1]Konst'!$C$42*LN($H49)),0))</f>
        <v>432</v>
      </c>
      <c r="J49" s="315"/>
      <c r="K49" s="255" t="s">
        <v>276</v>
      </c>
      <c r="L49" s="313">
        <f>IF(K49="",0,ROUNDDOWN((POWER(($K49-'[1]Konst'!$C$17),'[1]Konst'!$D$17))*'[1]Konst'!$B$17,0))</f>
        <v>435</v>
      </c>
      <c r="M49" s="314" t="s">
        <v>277</v>
      </c>
      <c r="N49" s="315">
        <f>IF(M49="",0,ROUNDDOWN((POWER(($M49-'[1]Konst'!$C$19),'[1]Konst'!$D$19))*'[1]Konst'!$B$19,0))</f>
        <v>264</v>
      </c>
      <c r="O49" s="251">
        <f t="shared" si="2"/>
        <v>1529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4.25" customHeight="1">
      <c r="A50" s="312">
        <v>6</v>
      </c>
      <c r="B50" s="48" t="s">
        <v>278</v>
      </c>
      <c r="C50" s="49" t="s">
        <v>70</v>
      </c>
      <c r="D50" s="50" t="s">
        <v>120</v>
      </c>
      <c r="E50" s="352" t="s">
        <v>279</v>
      </c>
      <c r="F50" s="172">
        <f>IF(E50="",0,ROUNDDOWN((POWER(('[1]Konst'!$C$55-$E50),'[1]Konst'!$D$55))*'[1]Konst'!$B$55,0))</f>
        <v>357</v>
      </c>
      <c r="G50" s="315">
        <v>0.4</v>
      </c>
      <c r="H50" s="314" t="s">
        <v>280</v>
      </c>
      <c r="I50" s="172">
        <f>IF(H50="",0,ROUNDDOWN(1/('[1]Konst'!$B$42+'[1]Konst'!$C$42*LN($H50)),0))</f>
        <v>477</v>
      </c>
      <c r="J50" s="315"/>
      <c r="K50" s="255" t="s">
        <v>281</v>
      </c>
      <c r="L50" s="313">
        <f>IF(K50="",0,ROUNDDOWN((POWER(($K50-'[1]Konst'!$C$17),'[1]Konst'!$D$17))*'[1]Konst'!$B$17,0))</f>
        <v>267</v>
      </c>
      <c r="M50" s="314" t="s">
        <v>282</v>
      </c>
      <c r="N50" s="315">
        <f>IF(M50="",0,ROUNDDOWN((POWER(($M50-'[1]Konst'!$C$19),'[1]Konst'!$D$19))*'[1]Konst'!$B$19,0))</f>
        <v>398</v>
      </c>
      <c r="O50" s="251">
        <f t="shared" si="2"/>
        <v>1499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4.25" customHeight="1">
      <c r="A51" s="302">
        <v>7</v>
      </c>
      <c r="B51" s="48" t="s">
        <v>283</v>
      </c>
      <c r="C51" s="49" t="s">
        <v>70</v>
      </c>
      <c r="D51" s="50" t="s">
        <v>100</v>
      </c>
      <c r="E51" s="352" t="s">
        <v>284</v>
      </c>
      <c r="F51" s="172">
        <f>IF(E51="",0,ROUNDDOWN((POWER(('[1]Konst'!$C$55-$E51),'[1]Konst'!$D$55))*'[1]Konst'!$B$55,0))</f>
        <v>366</v>
      </c>
      <c r="G51" s="315">
        <v>0.9</v>
      </c>
      <c r="H51" s="314" t="s">
        <v>285</v>
      </c>
      <c r="I51" s="172">
        <f>IF(H51="",0,ROUNDDOWN(1/('[1]Konst'!$B$42+'[1]Konst'!$C$42*LN($H51)),0))</f>
        <v>442</v>
      </c>
      <c r="J51" s="315"/>
      <c r="K51" s="255" t="s">
        <v>286</v>
      </c>
      <c r="L51" s="313">
        <f>IF(K51="",0,ROUNDDOWN((POWER(($K51-'[1]Konst'!$C$17),'[1]Konst'!$D$17))*'[1]Konst'!$B$17,0))</f>
        <v>401</v>
      </c>
      <c r="M51" s="314" t="s">
        <v>287</v>
      </c>
      <c r="N51" s="315">
        <f>IF(M51="",0,ROUNDDOWN((POWER(($M51-'[1]Konst'!$C$19),'[1]Konst'!$D$19))*'[1]Konst'!$B$19,0))</f>
        <v>242</v>
      </c>
      <c r="O51" s="251">
        <f t="shared" si="2"/>
        <v>1451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4.25" customHeight="1">
      <c r="A52" s="312">
        <v>8</v>
      </c>
      <c r="B52" s="48" t="s">
        <v>288</v>
      </c>
      <c r="C52" s="49" t="s">
        <v>70</v>
      </c>
      <c r="D52" s="353" t="s">
        <v>192</v>
      </c>
      <c r="E52" s="352" t="s">
        <v>274</v>
      </c>
      <c r="F52" s="172">
        <f>IF(E52="",0,ROUNDDOWN((POWER(('[1]Konst'!$C$55-$E52),'[1]Konst'!$D$55))*'[1]Konst'!$B$55,0))</f>
        <v>398</v>
      </c>
      <c r="G52" s="315">
        <v>0.4</v>
      </c>
      <c r="H52" s="314" t="s">
        <v>289</v>
      </c>
      <c r="I52" s="172">
        <f>IF(H52="",0,ROUNDDOWN(1/('[1]Konst'!$B$42+'[1]Konst'!$C$42*LN($H52)),0))</f>
        <v>474</v>
      </c>
      <c r="J52" s="315"/>
      <c r="K52" s="255" t="s">
        <v>290</v>
      </c>
      <c r="L52" s="313">
        <f>IF(K52="",0,ROUNDDOWN((POWER(($K52-'[1]Konst'!$C$17),'[1]Konst'!$D$17))*'[1]Konst'!$B$17,0))</f>
        <v>370</v>
      </c>
      <c r="M52" s="314" t="s">
        <v>291</v>
      </c>
      <c r="N52" s="315">
        <f>IF(M52="",0,ROUNDDOWN((POWER(($M52-'[1]Konst'!$C$19),'[1]Konst'!$D$19))*'[1]Konst'!$B$19,0))</f>
        <v>153</v>
      </c>
      <c r="O52" s="251">
        <f t="shared" si="2"/>
        <v>1395</v>
      </c>
      <c r="P52" s="354"/>
      <c r="Q52" s="354"/>
      <c r="R52" s="354"/>
      <c r="S52" s="354"/>
      <c r="T52" s="354"/>
      <c r="U52" s="354"/>
      <c r="V52" s="354"/>
      <c r="W52" s="354"/>
      <c r="X52" s="354"/>
      <c r="Y52" s="354"/>
    </row>
    <row r="53" spans="1:25" ht="14.25" customHeight="1">
      <c r="A53" s="302">
        <v>9</v>
      </c>
      <c r="B53" s="48" t="s">
        <v>292</v>
      </c>
      <c r="C53" s="49" t="s">
        <v>70</v>
      </c>
      <c r="D53" s="353" t="s">
        <v>157</v>
      </c>
      <c r="E53" s="352" t="s">
        <v>293</v>
      </c>
      <c r="F53" s="172">
        <f>IF(E53="",0,ROUNDDOWN((POWER(('[1]Konst'!$C$55-$E53),'[1]Konst'!$D$55))*'[1]Konst'!$B$55,0))</f>
        <v>406</v>
      </c>
      <c r="G53" s="315">
        <v>0.9</v>
      </c>
      <c r="H53" s="314" t="s">
        <v>294</v>
      </c>
      <c r="I53" s="172">
        <f>IF(H53="",0,ROUNDDOWN(1/('[1]Konst'!$B$42+'[1]Konst'!$C$42*LN($H53)),0))</f>
        <v>498</v>
      </c>
      <c r="J53" s="315"/>
      <c r="K53" s="255" t="s">
        <v>295</v>
      </c>
      <c r="L53" s="313">
        <f>IF(K53="",0,ROUNDDOWN((POWER(($K53-'[1]Konst'!$C$17),'[1]Konst'!$D$17))*'[1]Konst'!$B$17,0))</f>
        <v>314</v>
      </c>
      <c r="M53" s="314" t="s">
        <v>296</v>
      </c>
      <c r="N53" s="315">
        <f>IF(M53="",0,ROUNDDOWN((POWER(($M53-'[1]Konst'!$C$19),'[1]Konst'!$D$19))*'[1]Konst'!$B$19,0))</f>
        <v>64</v>
      </c>
      <c r="O53" s="251">
        <f t="shared" si="2"/>
        <v>1282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4.25" customHeight="1">
      <c r="A54" s="312">
        <v>12</v>
      </c>
      <c r="B54" s="48" t="s">
        <v>297</v>
      </c>
      <c r="C54" s="49" t="s">
        <v>70</v>
      </c>
      <c r="D54" s="353" t="s">
        <v>157</v>
      </c>
      <c r="E54" s="352" t="s">
        <v>298</v>
      </c>
      <c r="F54" s="172">
        <f>IF(E54="",0,ROUNDDOWN((POWER(('[1]Konst'!$C$55-$E54),'[1]Konst'!$D$55))*'[1]Konst'!$B$55,0))</f>
        <v>276</v>
      </c>
      <c r="G54" s="315">
        <v>0.9</v>
      </c>
      <c r="H54" s="314" t="s">
        <v>275</v>
      </c>
      <c r="I54" s="172">
        <f>IF(H54="",0,ROUNDDOWN(1/('[1]Konst'!$B$42+'[1]Konst'!$C$42*LN($H54)),0))</f>
        <v>432</v>
      </c>
      <c r="J54" s="315"/>
      <c r="K54" s="255" t="s">
        <v>299</v>
      </c>
      <c r="L54" s="313">
        <f>IF(K54="",0,ROUNDDOWN((POWER(($K54-'[1]Konst'!$C$17),'[1]Konst'!$D$17))*'[1]Konst'!$B$17,0))</f>
        <v>349</v>
      </c>
      <c r="M54" s="314" t="s">
        <v>300</v>
      </c>
      <c r="N54" s="315">
        <f>IF(M54="",0,ROUNDDOWN((POWER(($M54-'[1]Konst'!$C$19),'[1]Konst'!$D$19))*'[1]Konst'!$B$19,0))</f>
        <v>170</v>
      </c>
      <c r="O54" s="251">
        <f t="shared" si="2"/>
        <v>1227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4.25" customHeight="1">
      <c r="A55" s="302">
        <v>10</v>
      </c>
      <c r="B55" s="48" t="s">
        <v>301</v>
      </c>
      <c r="C55" s="49" t="s">
        <v>70</v>
      </c>
      <c r="D55" s="353" t="s">
        <v>151</v>
      </c>
      <c r="E55" s="352" t="s">
        <v>302</v>
      </c>
      <c r="F55" s="172">
        <f>IF(E55="",0,ROUNDDOWN((POWER(('[1]Konst'!$C$55-$E55),'[1]Konst'!$D$55))*'[1]Konst'!$B$55,0))</f>
        <v>245</v>
      </c>
      <c r="G55" s="315">
        <v>0.9</v>
      </c>
      <c r="H55" s="314" t="s">
        <v>303</v>
      </c>
      <c r="I55" s="172">
        <f>IF(H55="",0,ROUNDDOWN(1/('[1]Konst'!$B$42+'[1]Konst'!$C$42*LN($H55)),0))</f>
        <v>384</v>
      </c>
      <c r="J55" s="315"/>
      <c r="K55" s="255" t="s">
        <v>284</v>
      </c>
      <c r="L55" s="313">
        <f>IF(K55="",0,ROUNDDOWN((POWER(($K55-'[1]Konst'!$C$17),'[1]Konst'!$D$17))*'[1]Konst'!$B$17,0))</f>
        <v>410</v>
      </c>
      <c r="M55" s="314" t="s">
        <v>304</v>
      </c>
      <c r="N55" s="315">
        <f>IF(M55="",0,ROUNDDOWN((POWER(($M55-'[1]Konst'!$C$19),'[1]Konst'!$D$19))*'[1]Konst'!$B$19,0))</f>
        <v>176</v>
      </c>
      <c r="O55" s="251">
        <f t="shared" si="2"/>
        <v>1215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.25" customHeight="1">
      <c r="A56" s="312">
        <v>11</v>
      </c>
      <c r="B56" s="48" t="s">
        <v>305</v>
      </c>
      <c r="C56" s="49" t="s">
        <v>70</v>
      </c>
      <c r="D56" s="353" t="s">
        <v>192</v>
      </c>
      <c r="E56" s="352" t="s">
        <v>306</v>
      </c>
      <c r="F56" s="172">
        <f>IF(E56="",0,ROUNDDOWN((POWER(('[1]Konst'!$C$55-$E56),'[1]Konst'!$D$55))*'[1]Konst'!$B$55,0))</f>
        <v>159</v>
      </c>
      <c r="G56" s="315">
        <v>0.9</v>
      </c>
      <c r="H56" s="314" t="s">
        <v>307</v>
      </c>
      <c r="I56" s="172">
        <f>IF(H56="",0,ROUNDDOWN(1/('[1]Konst'!$B$42+'[1]Konst'!$C$42*LN($H56)),0))</f>
        <v>447</v>
      </c>
      <c r="J56" s="315"/>
      <c r="K56" s="255" t="s">
        <v>308</v>
      </c>
      <c r="L56" s="313">
        <f>IF(K56="",0,ROUNDDOWN((POWER(($K56-'[1]Konst'!$C$17),'[1]Konst'!$D$17))*'[1]Konst'!$B$17,0))</f>
        <v>360</v>
      </c>
      <c r="M56" s="314" t="s">
        <v>309</v>
      </c>
      <c r="N56" s="315">
        <f>IF(M56="",0,ROUNDDOWN((POWER(($M56-'[1]Konst'!$C$19),'[1]Konst'!$D$19))*'[1]Konst'!$B$19,0))</f>
        <v>220</v>
      </c>
      <c r="O56" s="251">
        <f t="shared" si="2"/>
        <v>1186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4.25" customHeight="1">
      <c r="A57" s="302">
        <v>13</v>
      </c>
      <c r="B57" s="48" t="s">
        <v>310</v>
      </c>
      <c r="C57" s="49" t="s">
        <v>70</v>
      </c>
      <c r="D57" s="353" t="s">
        <v>311</v>
      </c>
      <c r="E57" s="352" t="s">
        <v>312</v>
      </c>
      <c r="F57" s="172">
        <f>IF(E57="",0,ROUNDDOWN((POWER(('[1]Konst'!$C$55-$E57),'[1]Konst'!$D$55))*'[1]Konst'!$B$55,0))</f>
        <v>207</v>
      </c>
      <c r="G57" s="315">
        <v>0.9</v>
      </c>
      <c r="H57" s="314" t="s">
        <v>313</v>
      </c>
      <c r="I57" s="172">
        <f>IF(H57="",0,ROUNDDOWN(1/('[1]Konst'!$B$42+'[1]Konst'!$C$42*LN($H57)),0))</f>
        <v>373</v>
      </c>
      <c r="J57" s="315"/>
      <c r="K57" s="255" t="s">
        <v>314</v>
      </c>
      <c r="L57" s="313">
        <f>IF(K57="",0,ROUNDDOWN((POWER(($K57-'[1]Konst'!$C$17),'[1]Konst'!$D$17))*'[1]Konst'!$B$17,0))</f>
        <v>269</v>
      </c>
      <c r="M57" s="314" t="s">
        <v>315</v>
      </c>
      <c r="N57" s="315">
        <f>IF(M57="",0,ROUNDDOWN((POWER(($M57-'[1]Konst'!$C$19),'[1]Konst'!$D$19))*'[1]Konst'!$B$19,0))</f>
        <v>270</v>
      </c>
      <c r="O57" s="251">
        <f t="shared" si="2"/>
        <v>1119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.25" customHeight="1" thickBot="1">
      <c r="A58" s="334">
        <v>14</v>
      </c>
      <c r="B58" s="335" t="s">
        <v>316</v>
      </c>
      <c r="C58" s="176" t="s">
        <v>70</v>
      </c>
      <c r="D58" s="355" t="s">
        <v>93</v>
      </c>
      <c r="E58" s="356" t="s">
        <v>317</v>
      </c>
      <c r="F58" s="178">
        <v>0</v>
      </c>
      <c r="G58" s="323">
        <v>0.9</v>
      </c>
      <c r="H58" s="299" t="s">
        <v>318</v>
      </c>
      <c r="I58" s="178">
        <v>0</v>
      </c>
      <c r="J58" s="323"/>
      <c r="K58" s="16" t="s">
        <v>319</v>
      </c>
      <c r="L58" s="298">
        <f>IF(K58="",0,ROUNDDOWN((POWER(($K58-'[1]Konst'!$C$17),'[1]Konst'!$D$17))*'[1]Konst'!$B$17,0))</f>
        <v>311</v>
      </c>
      <c r="M58" s="299" t="s">
        <v>320</v>
      </c>
      <c r="N58" s="323">
        <f>IF(M58="",0,ROUNDDOWN((POWER(($M58-'[1]Konst'!$C$19),'[1]Konst'!$D$19))*'[1]Konst'!$B$19,0))</f>
        <v>87</v>
      </c>
      <c r="O58" s="262">
        <f t="shared" si="2"/>
        <v>398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8.25" customHeight="1">
      <c r="A59" s="267"/>
      <c r="B59" s="264"/>
      <c r="C59" s="95"/>
      <c r="D59" s="264"/>
      <c r="E59" s="324"/>
      <c r="F59" s="325"/>
      <c r="G59" s="266"/>
      <c r="H59" s="324"/>
      <c r="I59" s="325"/>
      <c r="J59" s="266"/>
      <c r="K59" s="324"/>
      <c r="L59" s="266"/>
      <c r="M59" s="324"/>
      <c r="N59" s="266"/>
      <c r="O59" s="326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 customHeight="1">
      <c r="A60" s="404" t="s">
        <v>169</v>
      </c>
      <c r="B60" s="405"/>
      <c r="C60" s="406" t="s">
        <v>1133</v>
      </c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 customHeight="1">
      <c r="A61" s="357"/>
      <c r="C61" s="358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 customHeight="1">
      <c r="A62" s="267"/>
      <c r="B62" s="264"/>
      <c r="C62" s="267"/>
      <c r="D62" s="264"/>
      <c r="E62" s="267"/>
      <c r="F62" s="325"/>
      <c r="G62" s="266"/>
      <c r="H62" s="267"/>
      <c r="I62" s="266"/>
      <c r="J62" s="266"/>
      <c r="K62" s="267"/>
      <c r="L62" s="266"/>
      <c r="M62" s="267"/>
      <c r="N62" s="266"/>
      <c r="O62" s="263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6.5" customHeight="1" thickBot="1">
      <c r="A63" s="431" t="s">
        <v>321</v>
      </c>
      <c r="B63" s="428"/>
      <c r="C63" s="428"/>
      <c r="D63" s="428"/>
      <c r="E63" s="428"/>
      <c r="F63" s="428"/>
      <c r="G63" s="183"/>
      <c r="H63" s="183"/>
      <c r="I63" s="183"/>
      <c r="J63" s="183"/>
      <c r="K63" s="183"/>
      <c r="L63" s="183"/>
      <c r="M63" s="183"/>
      <c r="N63" s="183"/>
      <c r="O63" s="183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 customHeight="1" thickBot="1">
      <c r="A64" s="147"/>
      <c r="B64" s="359" t="s">
        <v>58</v>
      </c>
      <c r="C64" s="360" t="s">
        <v>249</v>
      </c>
      <c r="D64" s="361"/>
      <c r="E64" s="362" t="s">
        <v>64</v>
      </c>
      <c r="F64" s="187" t="s">
        <v>322</v>
      </c>
      <c r="G64" s="188"/>
      <c r="H64" s="90"/>
      <c r="I64" s="181"/>
      <c r="J64" s="90"/>
      <c r="K64" s="182"/>
      <c r="L64" s="181"/>
      <c r="M64" s="90"/>
      <c r="N64" s="181"/>
      <c r="O64" s="93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 customHeight="1" thickBot="1">
      <c r="A65" s="147"/>
      <c r="B65" s="147"/>
      <c r="C65" s="363"/>
      <c r="D65" s="81"/>
      <c r="E65" s="364"/>
      <c r="F65" s="74"/>
      <c r="G65" s="188"/>
      <c r="H65" s="90"/>
      <c r="I65" s="181"/>
      <c r="J65" s="90"/>
      <c r="K65" s="182"/>
      <c r="L65" s="181"/>
      <c r="M65" s="90"/>
      <c r="N65" s="181"/>
      <c r="O65" s="93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 customHeight="1" thickBot="1">
      <c r="A66" s="401">
        <v>1</v>
      </c>
      <c r="B66" s="425" t="s">
        <v>71</v>
      </c>
      <c r="C66" s="426"/>
      <c r="D66" s="365"/>
      <c r="E66" s="366">
        <f>SUM(E67:E70)</f>
        <v>6084</v>
      </c>
      <c r="F66" s="367"/>
      <c r="G66" s="181"/>
      <c r="H66" s="90"/>
      <c r="I66" s="181"/>
      <c r="J66" s="90"/>
      <c r="K66" s="182"/>
      <c r="L66" s="181"/>
      <c r="M66" s="90"/>
      <c r="N66" s="181"/>
      <c r="O66" s="75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 customHeight="1">
      <c r="A67" s="402"/>
      <c r="B67" s="368" t="s">
        <v>69</v>
      </c>
      <c r="C67" s="216" t="s">
        <v>70</v>
      </c>
      <c r="D67" s="217" t="s">
        <v>71</v>
      </c>
      <c r="E67" s="218">
        <v>1536</v>
      </c>
      <c r="F67" s="219" t="s">
        <v>325</v>
      </c>
      <c r="G67" s="181"/>
      <c r="H67" s="90"/>
      <c r="I67" s="181"/>
      <c r="J67" s="90"/>
      <c r="K67" s="182"/>
      <c r="L67" s="181"/>
      <c r="M67" s="90"/>
      <c r="N67" s="181"/>
      <c r="O67" s="75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.25" customHeight="1">
      <c r="A68" s="402"/>
      <c r="B68" s="369" t="s">
        <v>268</v>
      </c>
      <c r="C68" s="198" t="s">
        <v>70</v>
      </c>
      <c r="D68" s="199" t="s">
        <v>71</v>
      </c>
      <c r="E68" s="200">
        <v>1699</v>
      </c>
      <c r="F68" s="201" t="s">
        <v>324</v>
      </c>
      <c r="G68" s="181"/>
      <c r="H68" s="90"/>
      <c r="I68" s="181"/>
      <c r="J68" s="90"/>
      <c r="K68" s="182"/>
      <c r="L68" s="181"/>
      <c r="M68" s="90"/>
      <c r="N68" s="181"/>
      <c r="O68" s="75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.25" customHeight="1">
      <c r="A69" s="402"/>
      <c r="B69" s="369" t="s">
        <v>202</v>
      </c>
      <c r="C69" s="198" t="s">
        <v>70</v>
      </c>
      <c r="D69" s="199" t="s">
        <v>71</v>
      </c>
      <c r="E69" s="200">
        <v>1365</v>
      </c>
      <c r="F69" s="201" t="s">
        <v>323</v>
      </c>
      <c r="G69" s="181"/>
      <c r="H69" s="90"/>
      <c r="I69" s="181"/>
      <c r="J69" s="90"/>
      <c r="K69" s="182"/>
      <c r="L69" s="181"/>
      <c r="M69" s="90"/>
      <c r="N69" s="181"/>
      <c r="O69" s="75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 customHeight="1" thickBot="1">
      <c r="A70" s="403"/>
      <c r="B70" s="202" t="s">
        <v>86</v>
      </c>
      <c r="C70" s="203" t="s">
        <v>70</v>
      </c>
      <c r="D70" s="204" t="s">
        <v>71</v>
      </c>
      <c r="E70" s="205">
        <v>1484</v>
      </c>
      <c r="F70" s="206" t="s">
        <v>325</v>
      </c>
      <c r="G70" s="181"/>
      <c r="H70" s="90"/>
      <c r="I70" s="181"/>
      <c r="J70" s="90"/>
      <c r="K70" s="182"/>
      <c r="L70" s="181"/>
      <c r="M70" s="90"/>
      <c r="N70" s="181"/>
      <c r="O70" s="75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.25" customHeight="1" thickBot="1">
      <c r="A71" s="370" t="s">
        <v>326</v>
      </c>
      <c r="B71" s="407" t="s">
        <v>145</v>
      </c>
      <c r="C71" s="408"/>
      <c r="D71" s="371"/>
      <c r="E71" s="372"/>
      <c r="F71" s="373"/>
      <c r="G71" s="181"/>
      <c r="H71" s="90"/>
      <c r="I71" s="181"/>
      <c r="J71" s="90"/>
      <c r="K71" s="182"/>
      <c r="L71" s="181"/>
      <c r="M71" s="90"/>
      <c r="N71" s="181"/>
      <c r="O71" s="75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 customHeight="1">
      <c r="A72" s="74"/>
      <c r="C72" s="363"/>
      <c r="D72" s="76"/>
      <c r="E72" s="75"/>
      <c r="F72" s="163"/>
      <c r="G72" s="181"/>
      <c r="H72" s="90"/>
      <c r="I72" s="181"/>
      <c r="J72" s="90"/>
      <c r="K72" s="182"/>
      <c r="L72" s="181"/>
      <c r="M72" s="90"/>
      <c r="N72" s="181"/>
      <c r="O72" s="75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 customHeight="1" thickBot="1">
      <c r="A73" s="101"/>
      <c r="B73" s="103"/>
      <c r="C73" s="117"/>
      <c r="D73" s="118"/>
      <c r="E73" s="103"/>
      <c r="F73" s="189"/>
      <c r="G73" s="181"/>
      <c r="H73" s="90"/>
      <c r="I73" s="181"/>
      <c r="J73" s="90"/>
      <c r="K73" s="182"/>
      <c r="L73" s="181"/>
      <c r="M73" s="90"/>
      <c r="N73" s="181"/>
      <c r="O73" s="75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 customHeight="1" thickBot="1">
      <c r="A74" s="401">
        <v>2</v>
      </c>
      <c r="B74" s="425" t="s">
        <v>107</v>
      </c>
      <c r="C74" s="426"/>
      <c r="D74" s="365"/>
      <c r="E74" s="366">
        <f>SUM(E75:E78)</f>
        <v>5533</v>
      </c>
      <c r="F74" s="367"/>
      <c r="G74" s="181"/>
      <c r="H74" s="90"/>
      <c r="I74" s="181"/>
      <c r="J74" s="90"/>
      <c r="K74" s="182"/>
      <c r="L74" s="181"/>
      <c r="M74" s="90"/>
      <c r="N74" s="181"/>
      <c r="O74" s="75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 customHeight="1">
      <c r="A75" s="402"/>
      <c r="B75" s="225" t="s">
        <v>106</v>
      </c>
      <c r="C75" s="216" t="s">
        <v>70</v>
      </c>
      <c r="D75" s="217" t="s">
        <v>107</v>
      </c>
      <c r="E75" s="218">
        <v>1296</v>
      </c>
      <c r="F75" s="219" t="s">
        <v>325</v>
      </c>
      <c r="G75" s="181"/>
      <c r="H75" s="90"/>
      <c r="I75" s="182"/>
      <c r="J75" s="181"/>
      <c r="K75" s="211"/>
      <c r="L75" s="181"/>
      <c r="M75" s="90"/>
      <c r="N75" s="181"/>
      <c r="O75" s="75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 customHeight="1">
      <c r="A76" s="402"/>
      <c r="B76" s="197" t="s">
        <v>273</v>
      </c>
      <c r="C76" s="374" t="s">
        <v>70</v>
      </c>
      <c r="D76" s="227" t="s">
        <v>107</v>
      </c>
      <c r="E76" s="200">
        <v>1529</v>
      </c>
      <c r="F76" s="201" t="s">
        <v>324</v>
      </c>
      <c r="G76" s="181"/>
      <c r="H76" s="90"/>
      <c r="I76" s="182"/>
      <c r="J76" s="181"/>
      <c r="K76" s="90"/>
      <c r="L76" s="181"/>
      <c r="M76" s="90"/>
      <c r="N76" s="181"/>
      <c r="O76" s="75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 customHeight="1">
      <c r="A77" s="402"/>
      <c r="B77" s="197" t="s">
        <v>185</v>
      </c>
      <c r="C77" s="226">
        <v>2001</v>
      </c>
      <c r="D77" s="227" t="s">
        <v>107</v>
      </c>
      <c r="E77" s="200">
        <v>1492</v>
      </c>
      <c r="F77" s="201" t="s">
        <v>323</v>
      </c>
      <c r="G77" s="181"/>
      <c r="H77" s="90"/>
      <c r="I77" s="182"/>
      <c r="J77" s="181"/>
      <c r="K77" s="211"/>
      <c r="L77" s="181"/>
      <c r="M77" s="90"/>
      <c r="N77" s="181"/>
      <c r="O77" s="75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 customHeight="1" thickBot="1">
      <c r="A78" s="403"/>
      <c r="B78" s="202" t="s">
        <v>140</v>
      </c>
      <c r="C78" s="203" t="s">
        <v>70</v>
      </c>
      <c r="D78" s="204" t="s">
        <v>107</v>
      </c>
      <c r="E78" s="205">
        <v>1216</v>
      </c>
      <c r="F78" s="206" t="s">
        <v>325</v>
      </c>
      <c r="G78" s="181"/>
      <c r="H78" s="90"/>
      <c r="I78" s="181"/>
      <c r="J78" s="90"/>
      <c r="K78" s="182"/>
      <c r="L78" s="181"/>
      <c r="M78" s="90"/>
      <c r="N78" s="181"/>
      <c r="O78" s="75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 customHeight="1" thickBot="1">
      <c r="A79" s="370" t="s">
        <v>326</v>
      </c>
      <c r="B79" s="407"/>
      <c r="C79" s="408"/>
      <c r="D79" s="371"/>
      <c r="E79" s="372"/>
      <c r="F79" s="373"/>
      <c r="G79" s="181"/>
      <c r="H79" s="90"/>
      <c r="I79" s="181"/>
      <c r="J79" s="90"/>
      <c r="K79" s="182"/>
      <c r="L79" s="181"/>
      <c r="M79" s="90"/>
      <c r="N79" s="181"/>
      <c r="O79" s="75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 customHeight="1" thickBot="1">
      <c r="A80" s="101"/>
      <c r="B80" s="103"/>
      <c r="C80" s="117"/>
      <c r="D80" s="118"/>
      <c r="E80" s="103"/>
      <c r="F80" s="189"/>
      <c r="G80" s="181"/>
      <c r="H80" s="90"/>
      <c r="I80" s="181"/>
      <c r="J80" s="90"/>
      <c r="K80" s="182"/>
      <c r="L80" s="181"/>
      <c r="M80" s="90"/>
      <c r="N80" s="181"/>
      <c r="O80" s="75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 customHeight="1" thickBot="1">
      <c r="A81" s="401">
        <v>3</v>
      </c>
      <c r="B81" s="425" t="s">
        <v>100</v>
      </c>
      <c r="C81" s="426"/>
      <c r="D81" s="365"/>
      <c r="E81" s="366">
        <f>SUM(E82:E85)</f>
        <v>5463</v>
      </c>
      <c r="F81" s="367"/>
      <c r="G81" s="181"/>
      <c r="H81" s="90"/>
      <c r="I81" s="181"/>
      <c r="J81" s="90"/>
      <c r="K81" s="182"/>
      <c r="L81" s="181"/>
      <c r="M81" s="90"/>
      <c r="N81" s="181"/>
      <c r="O81" s="75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 customHeight="1">
      <c r="A82" s="402"/>
      <c r="B82" s="225" t="s">
        <v>99</v>
      </c>
      <c r="C82" s="216" t="s">
        <v>70</v>
      </c>
      <c r="D82" s="217" t="s">
        <v>100</v>
      </c>
      <c r="E82" s="218">
        <v>1419</v>
      </c>
      <c r="F82" s="219" t="s">
        <v>325</v>
      </c>
      <c r="G82" s="181"/>
      <c r="H82" s="90"/>
      <c r="I82" s="181"/>
      <c r="J82" s="90"/>
      <c r="K82" s="182"/>
      <c r="L82" s="181"/>
      <c r="M82" s="90"/>
      <c r="N82" s="181"/>
      <c r="O82" s="75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 customHeight="1">
      <c r="A83" s="402"/>
      <c r="B83" s="197" t="s">
        <v>283</v>
      </c>
      <c r="C83" s="198" t="s">
        <v>70</v>
      </c>
      <c r="D83" s="199" t="s">
        <v>100</v>
      </c>
      <c r="E83" s="200">
        <v>1451</v>
      </c>
      <c r="F83" s="201" t="s">
        <v>324</v>
      </c>
      <c r="G83" s="181"/>
      <c r="H83" s="90"/>
      <c r="I83" s="181"/>
      <c r="J83" s="90"/>
      <c r="K83" s="182"/>
      <c r="L83" s="181"/>
      <c r="M83" s="90"/>
      <c r="N83" s="181"/>
      <c r="O83" s="75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 customHeight="1">
      <c r="A84" s="402"/>
      <c r="B84" s="197" t="s">
        <v>197</v>
      </c>
      <c r="C84" s="374" t="s">
        <v>70</v>
      </c>
      <c r="D84" s="227" t="s">
        <v>100</v>
      </c>
      <c r="E84" s="200">
        <v>1390</v>
      </c>
      <c r="F84" s="201" t="s">
        <v>323</v>
      </c>
      <c r="G84" s="181"/>
      <c r="H84" s="90"/>
      <c r="I84" s="181"/>
      <c r="J84" s="90"/>
      <c r="K84" s="182"/>
      <c r="L84" s="181"/>
      <c r="M84" s="90"/>
      <c r="N84" s="181"/>
      <c r="O84" s="75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 customHeight="1" thickBot="1">
      <c r="A85" s="403"/>
      <c r="B85" s="202" t="s">
        <v>207</v>
      </c>
      <c r="C85" s="203" t="s">
        <v>70</v>
      </c>
      <c r="D85" s="204" t="s">
        <v>100</v>
      </c>
      <c r="E85" s="205">
        <v>1203</v>
      </c>
      <c r="F85" s="206" t="s">
        <v>323</v>
      </c>
      <c r="G85" s="181"/>
      <c r="H85" s="90"/>
      <c r="I85" s="181"/>
      <c r="J85" s="90"/>
      <c r="K85" s="182"/>
      <c r="L85" s="181"/>
      <c r="M85" s="90"/>
      <c r="N85" s="181"/>
      <c r="O85" s="75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 customHeight="1" thickBot="1">
      <c r="A86" s="370" t="s">
        <v>326</v>
      </c>
      <c r="B86" s="407"/>
      <c r="C86" s="408"/>
      <c r="D86" s="371"/>
      <c r="E86" s="372"/>
      <c r="F86" s="373"/>
      <c r="G86" s="181"/>
      <c r="H86" s="90"/>
      <c r="I86" s="181"/>
      <c r="J86" s="90"/>
      <c r="K86" s="182"/>
      <c r="L86" s="181"/>
      <c r="M86" s="90"/>
      <c r="N86" s="181"/>
      <c r="O86" s="75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 customHeight="1" thickBot="1">
      <c r="A87" s="74"/>
      <c r="B87" s="76"/>
      <c r="C87" s="363"/>
      <c r="D87" s="76"/>
      <c r="E87" s="75"/>
      <c r="F87" s="163"/>
      <c r="G87" s="181"/>
      <c r="H87" s="90"/>
      <c r="I87" s="181"/>
      <c r="J87" s="90"/>
      <c r="K87" s="182"/>
      <c r="L87" s="181"/>
      <c r="M87" s="90"/>
      <c r="N87" s="181"/>
      <c r="O87" s="75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 customHeight="1" thickBot="1">
      <c r="A88" s="401">
        <v>4</v>
      </c>
      <c r="B88" s="425" t="s">
        <v>151</v>
      </c>
      <c r="C88" s="426"/>
      <c r="D88" s="375"/>
      <c r="E88" s="366">
        <f>SUM(E89:E92)</f>
        <v>5438</v>
      </c>
      <c r="F88" s="367"/>
      <c r="G88" s="181"/>
      <c r="H88" s="90"/>
      <c r="I88" s="182"/>
      <c r="J88" s="181"/>
      <c r="K88" s="211"/>
      <c r="L88" s="181"/>
      <c r="M88" s="90"/>
      <c r="N88" s="181"/>
      <c r="O88" s="75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 customHeight="1">
      <c r="A89" s="402"/>
      <c r="B89" s="225" t="s">
        <v>150</v>
      </c>
      <c r="C89" s="376" t="s">
        <v>70</v>
      </c>
      <c r="D89" s="377" t="s">
        <v>151</v>
      </c>
      <c r="E89" s="218">
        <v>1178</v>
      </c>
      <c r="F89" s="219" t="s">
        <v>325</v>
      </c>
      <c r="G89" s="181"/>
      <c r="H89" s="90"/>
      <c r="I89" s="182"/>
      <c r="J89" s="181"/>
      <c r="K89" s="90"/>
      <c r="L89" s="181"/>
      <c r="M89" s="90"/>
      <c r="N89" s="181"/>
      <c r="O89" s="75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 customHeight="1">
      <c r="A90" s="402"/>
      <c r="B90" s="197" t="s">
        <v>251</v>
      </c>
      <c r="C90" s="226">
        <v>2001</v>
      </c>
      <c r="D90" s="227" t="s">
        <v>151</v>
      </c>
      <c r="E90" s="200">
        <v>2210</v>
      </c>
      <c r="F90" s="201" t="s">
        <v>324</v>
      </c>
      <c r="G90" s="181"/>
      <c r="H90" s="90"/>
      <c r="I90" s="182"/>
      <c r="J90" s="181"/>
      <c r="K90" s="90"/>
      <c r="L90" s="181"/>
      <c r="M90" s="90"/>
      <c r="N90" s="181"/>
      <c r="O90" s="75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 customHeight="1">
      <c r="A91" s="402"/>
      <c r="B91" s="378" t="s">
        <v>230</v>
      </c>
      <c r="C91" s="379">
        <v>2001</v>
      </c>
      <c r="D91" s="199" t="s">
        <v>151</v>
      </c>
      <c r="E91" s="200">
        <v>835</v>
      </c>
      <c r="F91" s="201" t="s">
        <v>323</v>
      </c>
      <c r="G91" s="181"/>
      <c r="H91" s="90"/>
      <c r="I91" s="182"/>
      <c r="J91" s="181"/>
      <c r="K91" s="211"/>
      <c r="L91" s="181"/>
      <c r="M91" s="90"/>
      <c r="N91" s="181"/>
      <c r="O91" s="75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 customHeight="1" thickBot="1">
      <c r="A92" s="403"/>
      <c r="B92" s="202" t="s">
        <v>301</v>
      </c>
      <c r="C92" s="203" t="s">
        <v>70</v>
      </c>
      <c r="D92" s="204" t="s">
        <v>151</v>
      </c>
      <c r="E92" s="205">
        <v>1215</v>
      </c>
      <c r="F92" s="206" t="s">
        <v>324</v>
      </c>
      <c r="G92" s="181"/>
      <c r="H92" s="90"/>
      <c r="I92" s="181"/>
      <c r="J92" s="90"/>
      <c r="K92" s="182"/>
      <c r="L92" s="181"/>
      <c r="M92" s="90"/>
      <c r="N92" s="181"/>
      <c r="O92" s="75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 customHeight="1" thickBot="1">
      <c r="A93" s="370" t="s">
        <v>326</v>
      </c>
      <c r="B93" s="407"/>
      <c r="C93" s="408"/>
      <c r="D93" s="380"/>
      <c r="E93" s="372"/>
      <c r="F93" s="373"/>
      <c r="G93" s="181"/>
      <c r="H93" s="90"/>
      <c r="I93" s="181"/>
      <c r="J93" s="90"/>
      <c r="K93" s="182"/>
      <c r="L93" s="181"/>
      <c r="M93" s="90"/>
      <c r="N93" s="181"/>
      <c r="O93" s="75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 customHeight="1" thickBot="1">
      <c r="A94" s="101"/>
      <c r="B94" s="103"/>
      <c r="C94" s="117"/>
      <c r="D94" s="118"/>
      <c r="E94" s="103"/>
      <c r="F94" s="189"/>
      <c r="G94" s="181"/>
      <c r="H94" s="90"/>
      <c r="I94" s="181"/>
      <c r="J94" s="90"/>
      <c r="K94" s="182"/>
      <c r="L94" s="181"/>
      <c r="M94" s="90"/>
      <c r="N94" s="181"/>
      <c r="O94" s="75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 customHeight="1" thickBot="1">
      <c r="A95" s="401">
        <v>5</v>
      </c>
      <c r="B95" s="425" t="s">
        <v>157</v>
      </c>
      <c r="C95" s="426"/>
      <c r="D95" s="365"/>
      <c r="E95" s="366">
        <f>SUM(E96:E99)</f>
        <v>4456</v>
      </c>
      <c r="F95" s="367"/>
      <c r="G95" s="181"/>
      <c r="H95" s="90"/>
      <c r="I95" s="181"/>
      <c r="J95" s="90"/>
      <c r="K95" s="182"/>
      <c r="L95" s="181"/>
      <c r="M95" s="90"/>
      <c r="N95" s="181"/>
      <c r="O95" s="75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 customHeight="1">
      <c r="A96" s="402"/>
      <c r="B96" s="225" t="s">
        <v>156</v>
      </c>
      <c r="C96" s="216" t="s">
        <v>70</v>
      </c>
      <c r="D96" s="217" t="s">
        <v>157</v>
      </c>
      <c r="E96" s="218">
        <v>961</v>
      </c>
      <c r="F96" s="219" t="s">
        <v>325</v>
      </c>
      <c r="G96" s="181"/>
      <c r="H96" s="90"/>
      <c r="I96" s="181"/>
      <c r="J96" s="90"/>
      <c r="K96" s="182"/>
      <c r="L96" s="181"/>
      <c r="M96" s="90"/>
      <c r="N96" s="181"/>
      <c r="O96" s="75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 customHeight="1">
      <c r="A97" s="402"/>
      <c r="B97" s="197" t="s">
        <v>292</v>
      </c>
      <c r="C97" s="198" t="s">
        <v>70</v>
      </c>
      <c r="D97" s="199" t="s">
        <v>157</v>
      </c>
      <c r="E97" s="200">
        <v>1282</v>
      </c>
      <c r="F97" s="201" t="s">
        <v>324</v>
      </c>
      <c r="G97" s="181"/>
      <c r="H97" s="90"/>
      <c r="I97" s="181"/>
      <c r="J97" s="90"/>
      <c r="K97" s="182"/>
      <c r="L97" s="181"/>
      <c r="M97" s="90"/>
      <c r="N97" s="181"/>
      <c r="O97" s="75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 customHeight="1">
      <c r="A98" s="402"/>
      <c r="B98" s="197" t="s">
        <v>218</v>
      </c>
      <c r="C98" s="198" t="s">
        <v>70</v>
      </c>
      <c r="D98" s="199" t="s">
        <v>157</v>
      </c>
      <c r="E98" s="200">
        <v>986</v>
      </c>
      <c r="F98" s="201" t="s">
        <v>323</v>
      </c>
      <c r="G98" s="181"/>
      <c r="H98" s="90"/>
      <c r="I98" s="181"/>
      <c r="J98" s="90"/>
      <c r="K98" s="182"/>
      <c r="L98" s="181"/>
      <c r="M98" s="90"/>
      <c r="N98" s="181"/>
      <c r="O98" s="75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 customHeight="1" thickBot="1">
      <c r="A99" s="403"/>
      <c r="B99" s="202" t="s">
        <v>297</v>
      </c>
      <c r="C99" s="203" t="s">
        <v>70</v>
      </c>
      <c r="D99" s="204" t="s">
        <v>157</v>
      </c>
      <c r="E99" s="205">
        <v>1227</v>
      </c>
      <c r="F99" s="206" t="s">
        <v>324</v>
      </c>
      <c r="G99" s="181"/>
      <c r="H99" s="90"/>
      <c r="I99" s="181"/>
      <c r="J99" s="90"/>
      <c r="K99" s="182"/>
      <c r="L99" s="181"/>
      <c r="M99" s="90"/>
      <c r="N99" s="181"/>
      <c r="O99" s="75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 customHeight="1" thickBot="1">
      <c r="A100" s="370" t="s">
        <v>326</v>
      </c>
      <c r="B100" s="407"/>
      <c r="C100" s="408"/>
      <c r="D100" s="371"/>
      <c r="E100" s="372"/>
      <c r="F100" s="373"/>
      <c r="G100" s="181"/>
      <c r="H100" s="90"/>
      <c r="I100" s="181"/>
      <c r="J100" s="90"/>
      <c r="K100" s="182"/>
      <c r="L100" s="181"/>
      <c r="M100" s="90"/>
      <c r="N100" s="181"/>
      <c r="O100" s="75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 customHeight="1" thickBot="1">
      <c r="A101" s="74"/>
      <c r="B101" s="76"/>
      <c r="C101" s="363"/>
      <c r="D101" s="76"/>
      <c r="E101" s="75"/>
      <c r="F101" s="163"/>
      <c r="G101" s="181"/>
      <c r="H101" s="90"/>
      <c r="I101" s="181"/>
      <c r="J101" s="90"/>
      <c r="K101" s="182"/>
      <c r="L101" s="181"/>
      <c r="M101" s="90"/>
      <c r="N101" s="181"/>
      <c r="O101" s="75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 customHeight="1" thickBot="1">
      <c r="A102" s="401">
        <v>6</v>
      </c>
      <c r="B102" s="425" t="s">
        <v>120</v>
      </c>
      <c r="C102" s="426"/>
      <c r="D102" s="365"/>
      <c r="E102" s="366">
        <f>SUM(E103:E106)</f>
        <v>4354</v>
      </c>
      <c r="F102" s="367"/>
      <c r="G102" s="181"/>
      <c r="H102" s="90"/>
      <c r="I102" s="182"/>
      <c r="J102" s="181"/>
      <c r="K102" s="211"/>
      <c r="L102" s="181"/>
      <c r="M102" s="90"/>
      <c r="N102" s="181"/>
      <c r="O102" s="75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 customHeight="1">
      <c r="A103" s="402"/>
      <c r="B103" s="225" t="s">
        <v>119</v>
      </c>
      <c r="C103" s="376" t="s">
        <v>70</v>
      </c>
      <c r="D103" s="377" t="s">
        <v>120</v>
      </c>
      <c r="E103" s="218">
        <v>1248</v>
      </c>
      <c r="F103" s="219" t="s">
        <v>325</v>
      </c>
      <c r="G103" s="181"/>
      <c r="H103" s="90"/>
      <c r="I103" s="181"/>
      <c r="J103" s="90"/>
      <c r="K103" s="182"/>
      <c r="L103" s="181"/>
      <c r="M103" s="90"/>
      <c r="N103" s="181"/>
      <c r="O103" s="75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 customHeight="1">
      <c r="A104" s="402"/>
      <c r="B104" s="197" t="s">
        <v>278</v>
      </c>
      <c r="C104" s="198" t="s">
        <v>70</v>
      </c>
      <c r="D104" s="199" t="s">
        <v>120</v>
      </c>
      <c r="E104" s="200">
        <v>1499</v>
      </c>
      <c r="F104" s="201" t="s">
        <v>324</v>
      </c>
      <c r="G104" s="181"/>
      <c r="H104" s="90"/>
      <c r="I104" s="182"/>
      <c r="J104" s="181"/>
      <c r="K104" s="211"/>
      <c r="L104" s="181"/>
      <c r="M104" s="90"/>
      <c r="N104" s="181"/>
      <c r="O104" s="75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 customHeight="1">
      <c r="A105" s="402"/>
      <c r="B105" s="197" t="s">
        <v>236</v>
      </c>
      <c r="C105" s="374" t="s">
        <v>70</v>
      </c>
      <c r="D105" s="227" t="s">
        <v>120</v>
      </c>
      <c r="E105" s="200">
        <v>728</v>
      </c>
      <c r="F105" s="201" t="s">
        <v>323</v>
      </c>
      <c r="G105" s="181"/>
      <c r="H105" s="90"/>
      <c r="I105" s="182"/>
      <c r="J105" s="181"/>
      <c r="K105" s="211"/>
      <c r="L105" s="181"/>
      <c r="M105" s="90"/>
      <c r="N105" s="181"/>
      <c r="O105" s="75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 customHeight="1" thickBot="1">
      <c r="A106" s="403"/>
      <c r="B106" s="381" t="s">
        <v>162</v>
      </c>
      <c r="C106" s="382" t="s">
        <v>70</v>
      </c>
      <c r="D106" s="383" t="s">
        <v>120</v>
      </c>
      <c r="E106" s="205">
        <v>879</v>
      </c>
      <c r="F106" s="206" t="s">
        <v>325</v>
      </c>
      <c r="G106" s="181"/>
      <c r="H106" s="90"/>
      <c r="I106" s="182"/>
      <c r="J106" s="181"/>
      <c r="K106" s="90"/>
      <c r="L106" s="181"/>
      <c r="M106" s="90"/>
      <c r="N106" s="181"/>
      <c r="O106" s="75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 customHeight="1" thickBot="1">
      <c r="A107" s="370" t="s">
        <v>326</v>
      </c>
      <c r="B107" s="407"/>
      <c r="C107" s="408"/>
      <c r="D107" s="371"/>
      <c r="E107" s="372"/>
      <c r="F107" s="373"/>
      <c r="G107" s="181"/>
      <c r="H107" s="90"/>
      <c r="I107" s="182"/>
      <c r="J107" s="181"/>
      <c r="K107" s="90"/>
      <c r="L107" s="181"/>
      <c r="M107" s="90"/>
      <c r="N107" s="181"/>
      <c r="O107" s="75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 customHeight="1" thickBot="1">
      <c r="A108" s="101"/>
      <c r="B108" s="103"/>
      <c r="C108" s="117"/>
      <c r="D108" s="118"/>
      <c r="E108" s="103"/>
      <c r="F108" s="189"/>
      <c r="G108" s="181"/>
      <c r="H108" s="90"/>
      <c r="I108" s="181"/>
      <c r="J108" s="90"/>
      <c r="K108" s="182"/>
      <c r="L108" s="181"/>
      <c r="M108" s="90"/>
      <c r="N108" s="181"/>
      <c r="O108" s="75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 customHeight="1" thickBot="1">
      <c r="A109" s="401">
        <v>7</v>
      </c>
      <c r="B109" s="425" t="s">
        <v>93</v>
      </c>
      <c r="C109" s="426"/>
      <c r="D109" s="365"/>
      <c r="E109" s="366">
        <f>SUM(E110:E113)</f>
        <v>3716</v>
      </c>
      <c r="F109" s="367"/>
      <c r="G109" s="181"/>
      <c r="H109" s="90"/>
      <c r="I109" s="181"/>
      <c r="J109" s="90"/>
      <c r="K109" s="182"/>
      <c r="L109" s="181"/>
      <c r="M109" s="90"/>
      <c r="N109" s="181"/>
      <c r="O109" s="75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 customHeight="1">
      <c r="A110" s="402"/>
      <c r="B110" s="384" t="s">
        <v>92</v>
      </c>
      <c r="C110" s="385" t="s">
        <v>70</v>
      </c>
      <c r="D110" s="386" t="s">
        <v>93</v>
      </c>
      <c r="E110" s="218">
        <v>1425</v>
      </c>
      <c r="F110" s="219" t="s">
        <v>325</v>
      </c>
      <c r="G110" s="181"/>
      <c r="H110" s="90"/>
      <c r="I110" s="181"/>
      <c r="J110" s="90"/>
      <c r="K110" s="182"/>
      <c r="L110" s="181"/>
      <c r="M110" s="90"/>
      <c r="N110" s="181"/>
      <c r="O110" s="75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 customHeight="1">
      <c r="A111" s="402"/>
      <c r="B111" s="197" t="s">
        <v>316</v>
      </c>
      <c r="C111" s="198" t="s">
        <v>70</v>
      </c>
      <c r="D111" s="199" t="s">
        <v>93</v>
      </c>
      <c r="E111" s="200">
        <v>398</v>
      </c>
      <c r="F111" s="201" t="s">
        <v>324</v>
      </c>
      <c r="G111" s="181"/>
      <c r="H111" s="90"/>
      <c r="I111" s="181"/>
      <c r="J111" s="90"/>
      <c r="K111" s="182"/>
      <c r="L111" s="181"/>
      <c r="M111" s="90"/>
      <c r="N111" s="181"/>
      <c r="O111" s="75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 customHeight="1">
      <c r="A112" s="402"/>
      <c r="B112" s="197" t="s">
        <v>242</v>
      </c>
      <c r="C112" s="198" t="s">
        <v>70</v>
      </c>
      <c r="D112" s="199" t="s">
        <v>93</v>
      </c>
      <c r="E112" s="200">
        <v>672</v>
      </c>
      <c r="F112" s="201" t="s">
        <v>323</v>
      </c>
      <c r="G112" s="181"/>
      <c r="H112" s="90"/>
      <c r="I112" s="181"/>
      <c r="J112" s="90"/>
      <c r="K112" s="182"/>
      <c r="L112" s="181"/>
      <c r="M112" s="90"/>
      <c r="N112" s="181"/>
      <c r="O112" s="75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 customHeight="1" thickBot="1">
      <c r="A113" s="403"/>
      <c r="B113" s="387" t="s">
        <v>136</v>
      </c>
      <c r="C113" s="388">
        <v>2001</v>
      </c>
      <c r="D113" s="204" t="s">
        <v>93</v>
      </c>
      <c r="E113" s="205">
        <v>1221</v>
      </c>
      <c r="F113" s="206" t="s">
        <v>325</v>
      </c>
      <c r="G113" s="181"/>
      <c r="H113" s="90"/>
      <c r="I113" s="181"/>
      <c r="J113" s="90"/>
      <c r="K113" s="182"/>
      <c r="L113" s="181"/>
      <c r="M113" s="90"/>
      <c r="N113" s="181"/>
      <c r="O113" s="75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 customHeight="1" thickBot="1">
      <c r="A114" s="370" t="s">
        <v>326</v>
      </c>
      <c r="B114" s="407"/>
      <c r="C114" s="408"/>
      <c r="D114" s="371"/>
      <c r="E114" s="372"/>
      <c r="F114" s="373"/>
      <c r="G114" s="181"/>
      <c r="H114" s="90"/>
      <c r="I114" s="181"/>
      <c r="J114" s="90"/>
      <c r="K114" s="182"/>
      <c r="L114" s="181"/>
      <c r="M114" s="90"/>
      <c r="N114" s="181"/>
      <c r="O114" s="75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8.25" customHeight="1">
      <c r="A115" s="101"/>
      <c r="B115" s="103"/>
      <c r="C115" s="117"/>
      <c r="D115" s="118"/>
      <c r="E115" s="103"/>
      <c r="F115" s="189"/>
      <c r="G115" s="181"/>
      <c r="H115" s="90"/>
      <c r="I115" s="181"/>
      <c r="J115" s="90"/>
      <c r="K115" s="182"/>
      <c r="L115" s="181"/>
      <c r="M115" s="90"/>
      <c r="N115" s="181"/>
      <c r="O115" s="75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>
      <c r="A116" s="404" t="s">
        <v>328</v>
      </c>
      <c r="B116" s="405"/>
      <c r="C116" s="406" t="s">
        <v>1131</v>
      </c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2"/>
      <c r="B117" s="7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</sheetData>
  <sheetProtection/>
  <mergeCells count="58">
    <mergeCell ref="A81:A85"/>
    <mergeCell ref="A88:A92"/>
    <mergeCell ref="A1:O1"/>
    <mergeCell ref="B107:C107"/>
    <mergeCell ref="B109:C109"/>
    <mergeCell ref="B2:B3"/>
    <mergeCell ref="M2:N2"/>
    <mergeCell ref="H2:I2"/>
    <mergeCell ref="J2:L2"/>
    <mergeCell ref="E2:G2"/>
    <mergeCell ref="C2:C3"/>
    <mergeCell ref="D2:D3"/>
    <mergeCell ref="B100:C100"/>
    <mergeCell ref="B102:C102"/>
    <mergeCell ref="B86:C86"/>
    <mergeCell ref="A2:A3"/>
    <mergeCell ref="B95:C95"/>
    <mergeCell ref="B79:C79"/>
    <mergeCell ref="A40:B40"/>
    <mergeCell ref="C40:O40"/>
    <mergeCell ref="A42:O42"/>
    <mergeCell ref="A43:A44"/>
    <mergeCell ref="B43:B44"/>
    <mergeCell ref="C43:C44"/>
    <mergeCell ref="D43:D44"/>
    <mergeCell ref="E43:G43"/>
    <mergeCell ref="A21:B21"/>
    <mergeCell ref="C21:O21"/>
    <mergeCell ref="A23:O23"/>
    <mergeCell ref="A24:A25"/>
    <mergeCell ref="B24:B25"/>
    <mergeCell ref="C24:C25"/>
    <mergeCell ref="D24:D25"/>
    <mergeCell ref="E24:G24"/>
    <mergeCell ref="H24:J24"/>
    <mergeCell ref="K24:L24"/>
    <mergeCell ref="M24:N24"/>
    <mergeCell ref="H43:J43"/>
    <mergeCell ref="K43:L43"/>
    <mergeCell ref="M43:N43"/>
    <mergeCell ref="O43:O44"/>
    <mergeCell ref="A95:A99"/>
    <mergeCell ref="B71:C71"/>
    <mergeCell ref="B74:C74"/>
    <mergeCell ref="B81:C81"/>
    <mergeCell ref="A60:B60"/>
    <mergeCell ref="C60:O60"/>
    <mergeCell ref="A63:F63"/>
    <mergeCell ref="A66:A70"/>
    <mergeCell ref="B66:C66"/>
    <mergeCell ref="B88:C88"/>
    <mergeCell ref="B93:C93"/>
    <mergeCell ref="A74:A78"/>
    <mergeCell ref="A102:A106"/>
    <mergeCell ref="A109:A113"/>
    <mergeCell ref="A116:B116"/>
    <mergeCell ref="C116:O116"/>
    <mergeCell ref="B114:C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1"/>
  <sheetViews>
    <sheetView zoomScalePageLayoutView="0" workbookViewId="0" topLeftCell="A1">
      <selection activeCell="A1" sqref="A1:S1"/>
    </sheetView>
  </sheetViews>
  <sheetFormatPr defaultColWidth="17.28125" defaultRowHeight="15.75" customHeight="1"/>
  <cols>
    <col min="1" max="1" width="7.421875" style="0" customWidth="1"/>
    <col min="2" max="2" width="25.7109375" style="0" customWidth="1"/>
    <col min="3" max="3" width="7.7109375" style="0" customWidth="1"/>
    <col min="4" max="4" width="20.140625" style="0" customWidth="1"/>
    <col min="5" max="5" width="10.7109375" style="0" customWidth="1"/>
    <col min="6" max="6" width="6.7109375" style="0" customWidth="1"/>
    <col min="7" max="8" width="9.7109375" style="0" customWidth="1"/>
    <col min="9" max="9" width="6.7109375" style="0" customWidth="1"/>
    <col min="10" max="16" width="9.7109375" style="0" customWidth="1"/>
    <col min="17" max="17" width="10.7109375" style="0" customWidth="1"/>
    <col min="18" max="18" width="9.7109375" style="0" customWidth="1"/>
    <col min="19" max="29" width="11.57421875" style="0" customWidth="1"/>
  </cols>
  <sheetData>
    <row r="1" spans="1:29" ht="18.75" customHeight="1" thickBot="1">
      <c r="A1" s="441" t="s">
        <v>1135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4.25" customHeight="1" thickBot="1">
      <c r="A2" s="447"/>
      <c r="B2" s="449" t="s">
        <v>58</v>
      </c>
      <c r="C2" s="444" t="s">
        <v>249</v>
      </c>
      <c r="D2" s="445" t="s">
        <v>60</v>
      </c>
      <c r="E2" s="437" t="s">
        <v>329</v>
      </c>
      <c r="F2" s="410"/>
      <c r="G2" s="410"/>
      <c r="H2" s="437" t="s">
        <v>330</v>
      </c>
      <c r="I2" s="410"/>
      <c r="J2" s="410"/>
      <c r="K2" s="437" t="s">
        <v>331</v>
      </c>
      <c r="L2" s="410"/>
      <c r="M2" s="437" t="s">
        <v>332</v>
      </c>
      <c r="N2" s="410"/>
      <c r="O2" s="437" t="s">
        <v>333</v>
      </c>
      <c r="P2" s="410"/>
      <c r="Q2" s="437" t="s">
        <v>14</v>
      </c>
      <c r="R2" s="410"/>
      <c r="S2" s="442" t="s">
        <v>64</v>
      </c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4.25" customHeight="1" thickBot="1">
      <c r="A3" s="448"/>
      <c r="B3" s="446"/>
      <c r="C3" s="408"/>
      <c r="D3" s="446"/>
      <c r="E3" s="18" t="s">
        <v>65</v>
      </c>
      <c r="F3" s="14" t="s">
        <v>66</v>
      </c>
      <c r="G3" s="19" t="s">
        <v>67</v>
      </c>
      <c r="H3" s="18" t="s">
        <v>65</v>
      </c>
      <c r="I3" s="14" t="s">
        <v>66</v>
      </c>
      <c r="J3" s="19" t="s">
        <v>67</v>
      </c>
      <c r="K3" s="18" t="s">
        <v>65</v>
      </c>
      <c r="L3" s="19" t="s">
        <v>67</v>
      </c>
      <c r="M3" s="18" t="s">
        <v>65</v>
      </c>
      <c r="N3" s="19" t="s">
        <v>67</v>
      </c>
      <c r="O3" s="18" t="s">
        <v>65</v>
      </c>
      <c r="P3" s="19" t="s">
        <v>67</v>
      </c>
      <c r="Q3" s="18" t="s">
        <v>65</v>
      </c>
      <c r="R3" s="19" t="s">
        <v>67</v>
      </c>
      <c r="S3" s="443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4.25" customHeight="1">
      <c r="A4" s="237">
        <v>1</v>
      </c>
      <c r="B4" s="238" t="s">
        <v>334</v>
      </c>
      <c r="C4" s="239" t="s">
        <v>335</v>
      </c>
      <c r="D4" s="238" t="s">
        <v>192</v>
      </c>
      <c r="E4" s="240" t="s">
        <v>336</v>
      </c>
      <c r="F4" s="241" t="s">
        <v>221</v>
      </c>
      <c r="G4" s="242">
        <f>IF(E4="",0,ROUNDDOWN((POWER(('[2]Konst'!$C$12-($E4*'[2]Konst'!$G$12)),'[2]Konst'!$D$12))*'[2]Konst'!$B$12,0))</f>
        <v>705</v>
      </c>
      <c r="H4" s="240" t="s">
        <v>337</v>
      </c>
      <c r="I4" s="243" t="s">
        <v>338</v>
      </c>
      <c r="J4" s="242">
        <f>IF(H4="",0,ROUNDDOWN((POWER((($H4*100)-'[2]Konst'!$C$16),'[2]Konst'!$D$16))*'[2]Konst'!$B$16,0))</f>
        <v>580</v>
      </c>
      <c r="K4" s="240" t="s">
        <v>339</v>
      </c>
      <c r="L4" s="242">
        <f>IF(K4="",0,ROUNDDOWN((POWER(($K4-'[2]Konst'!$C$17),'[2]Konst'!$D$17))*'[2]Konst'!$B$17,0))</f>
        <v>589</v>
      </c>
      <c r="M4" s="240" t="s">
        <v>340</v>
      </c>
      <c r="N4" s="242">
        <f>IF(M4="",0,ROUNDDOWN((POWER((($M4*100)-'[2]Konst'!$C$14),'[2]Konst'!$D$14))*'[2]Konst'!$B$14,0))</f>
        <v>585</v>
      </c>
      <c r="O4" s="240" t="s">
        <v>341</v>
      </c>
      <c r="P4" s="242">
        <f>IF(O4="",0,ROUNDDOWN((POWER(($O4-'[2]Konst'!$C$19),'[2]Konst'!$D$19))*'[2]Konst'!$B$19,0))</f>
        <v>324</v>
      </c>
      <c r="Q4" s="240" t="s">
        <v>342</v>
      </c>
      <c r="R4" s="242">
        <f>IF(Q4="",0,ROUNDDOWN((POWER(('[2]Konst'!$C$10-(VALUE(60*MID(Q4,1,1))+VALUE(MID(Q4,3,2))+VALUE(MID(Q4,6,2)/100))),'[2]Konst'!$D$10))*'[2]Konst'!$B$10,0))</f>
        <v>695</v>
      </c>
      <c r="S4" s="244">
        <f aca="true" t="shared" si="0" ref="S4:S38">SUM(J4,L4,N4,G4,P4,R4)</f>
        <v>3478</v>
      </c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4.25" customHeight="1">
      <c r="A5" s="245">
        <v>2</v>
      </c>
      <c r="B5" s="246" t="s">
        <v>343</v>
      </c>
      <c r="C5" s="49" t="s">
        <v>335</v>
      </c>
      <c r="D5" s="246" t="s">
        <v>192</v>
      </c>
      <c r="E5" s="247" t="s">
        <v>344</v>
      </c>
      <c r="F5" s="248" t="s">
        <v>239</v>
      </c>
      <c r="G5" s="249">
        <f>IF(E5="",0,ROUNDDOWN((POWER(('[2]Konst'!$C$12-($E5*'[2]Konst'!$G$12)),'[2]Konst'!$D$12))*'[2]Konst'!$B$12,0))</f>
        <v>810</v>
      </c>
      <c r="H5" s="247" t="s">
        <v>345</v>
      </c>
      <c r="I5" s="250" t="s">
        <v>346</v>
      </c>
      <c r="J5" s="249">
        <f>IF(H5="",0,ROUNDDOWN((POWER((($H5*100)-'[2]Konst'!$C$16),'[2]Konst'!$D$16))*'[2]Konst'!$B$16,0))</f>
        <v>709</v>
      </c>
      <c r="K5" s="247" t="s">
        <v>347</v>
      </c>
      <c r="L5" s="249">
        <f>IF(K5="",0,ROUNDDOWN((POWER(($K5-'[2]Konst'!$C$17),'[2]Konst'!$D$17))*'[2]Konst'!$B$17,0))</f>
        <v>534</v>
      </c>
      <c r="M5" s="247" t="s">
        <v>340</v>
      </c>
      <c r="N5" s="249">
        <f>IF(M5="",0,ROUNDDOWN((POWER((($M5*100)-'[2]Konst'!$C$14),'[2]Konst'!$D$14))*'[2]Konst'!$B$14,0))</f>
        <v>585</v>
      </c>
      <c r="O5" s="247" t="s">
        <v>348</v>
      </c>
      <c r="P5" s="249">
        <f>IF(O5="",0,ROUNDDOWN((POWER(($O5-'[2]Konst'!$C$19),'[2]Konst'!$D$19))*'[2]Konst'!$B$19,0))</f>
        <v>181</v>
      </c>
      <c r="Q5" s="247" t="s">
        <v>349</v>
      </c>
      <c r="R5" s="249">
        <f>IF(Q5="",0,ROUNDDOWN((POWER(('[2]Konst'!$C$10-(VALUE(60*MID(Q5,1,1))+VALUE(MID(Q5,3,2))+VALUE(MID(Q5,6,2)/100))),'[2]Konst'!$D$10))*'[2]Konst'!$B$10,0))</f>
        <v>647</v>
      </c>
      <c r="S5" s="251">
        <f t="shared" si="0"/>
        <v>3466</v>
      </c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4.25" customHeight="1">
      <c r="A6" s="245">
        <v>3</v>
      </c>
      <c r="B6" s="136" t="s">
        <v>350</v>
      </c>
      <c r="C6" s="49" t="s">
        <v>335</v>
      </c>
      <c r="D6" s="50" t="s">
        <v>120</v>
      </c>
      <c r="E6" s="247" t="s">
        <v>351</v>
      </c>
      <c r="F6" s="248" t="s">
        <v>221</v>
      </c>
      <c r="G6" s="249">
        <f>IF(E6="",0,ROUNDDOWN((POWER(('[2]Konst'!$C$12-($E6*'[2]Konst'!$G$12)),'[2]Konst'!$D$12))*'[2]Konst'!$B$12,0))</f>
        <v>780</v>
      </c>
      <c r="H6" s="247" t="s">
        <v>352</v>
      </c>
      <c r="I6" s="250" t="s">
        <v>318</v>
      </c>
      <c r="J6" s="249">
        <f>IF(H6="",0,ROUNDDOWN((POWER((($H6*100)-'[2]Konst'!$C$16),'[2]Konst'!$D$16))*'[2]Konst'!$B$16,0))</f>
        <v>569</v>
      </c>
      <c r="K6" s="247" t="s">
        <v>353</v>
      </c>
      <c r="L6" s="249">
        <f>IF(K6="",0,ROUNDDOWN((POWER(($K6-'[2]Konst'!$C$17),'[2]Konst'!$D$17))*'[2]Konst'!$B$17,0))</f>
        <v>513</v>
      </c>
      <c r="M6" s="247" t="s">
        <v>354</v>
      </c>
      <c r="N6" s="249">
        <f>IF(M6="",0,ROUNDDOWN((POWER((($M6*100)-'[2]Konst'!$C$14),'[2]Konst'!$D$14))*'[2]Konst'!$B$14,0))</f>
        <v>536</v>
      </c>
      <c r="O6" s="247" t="s">
        <v>355</v>
      </c>
      <c r="P6" s="249">
        <f>IF(O6="",0,ROUNDDOWN((POWER(($O6-'[2]Konst'!$C$19),'[2]Konst'!$D$19))*'[2]Konst'!$B$19,0))</f>
        <v>421</v>
      </c>
      <c r="Q6" s="247" t="s">
        <v>356</v>
      </c>
      <c r="R6" s="249">
        <f>IF(Q6="",0,ROUNDDOWN((POWER(('[2]Konst'!$C$10-(VALUE(60*MID(Q6,1,1))+VALUE(MID(Q6,3,2))+VALUE(MID(Q6,6,2)/100))),'[2]Konst'!$D$10))*'[2]Konst'!$B$10,0))</f>
        <v>535</v>
      </c>
      <c r="S6" s="251">
        <f t="shared" si="0"/>
        <v>3354</v>
      </c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4.25" customHeight="1">
      <c r="A7" s="245">
        <v>4</v>
      </c>
      <c r="B7" s="136" t="s">
        <v>357</v>
      </c>
      <c r="C7" s="49" t="s">
        <v>358</v>
      </c>
      <c r="D7" s="50" t="s">
        <v>359</v>
      </c>
      <c r="E7" s="247" t="s">
        <v>360</v>
      </c>
      <c r="F7" s="248" t="s">
        <v>221</v>
      </c>
      <c r="G7" s="249">
        <f>IF(E7="",0,ROUNDDOWN((POWER(('[2]Konst'!$C$12-($E7*'[2]Konst'!$G$12)),'[2]Konst'!$D$12))*'[2]Konst'!$B$12,0))</f>
        <v>635</v>
      </c>
      <c r="H7" s="247" t="s">
        <v>361</v>
      </c>
      <c r="I7" s="250" t="s">
        <v>362</v>
      </c>
      <c r="J7" s="249">
        <f>IF(H7="",0,ROUNDDOWN((POWER((($H7*100)-'[2]Konst'!$C$16),'[2]Konst'!$D$16))*'[2]Konst'!$B$16,0))</f>
        <v>519</v>
      </c>
      <c r="K7" s="247" t="s">
        <v>363</v>
      </c>
      <c r="L7" s="249">
        <f>IF(K7="",0,ROUNDDOWN((POWER(($K7-'[2]Konst'!$C$17),'[2]Konst'!$D$17))*'[2]Konst'!$B$17,0))</f>
        <v>543</v>
      </c>
      <c r="M7" s="247" t="s">
        <v>364</v>
      </c>
      <c r="N7" s="249">
        <f>IF(M7="",0,ROUNDDOWN((POWER((($M7*100)-'[2]Konst'!$C$14),'[2]Konst'!$D$14))*'[2]Konst'!$B$14,0))</f>
        <v>636</v>
      </c>
      <c r="O7" s="247" t="s">
        <v>365</v>
      </c>
      <c r="P7" s="249">
        <f>IF(O7="",0,ROUNDDOWN((POWER(($O7-'[2]Konst'!$C$19),'[2]Konst'!$D$19))*'[2]Konst'!$B$19,0))</f>
        <v>426</v>
      </c>
      <c r="Q7" s="247" t="s">
        <v>366</v>
      </c>
      <c r="R7" s="249">
        <f>IF(Q7="",0,ROUNDDOWN((POWER(('[2]Konst'!$C$10-(VALUE(60*MID(Q7,1,1))+VALUE(MID(Q7,3,2))+VALUE(MID(Q7,6,2)/100))),'[2]Konst'!$D$10))*'[2]Konst'!$B$10,0))</f>
        <v>408</v>
      </c>
      <c r="S7" s="251">
        <f t="shared" si="0"/>
        <v>3167</v>
      </c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4.25" customHeight="1">
      <c r="A8" s="245">
        <v>5</v>
      </c>
      <c r="B8" s="136" t="s">
        <v>367</v>
      </c>
      <c r="C8" s="49" t="s">
        <v>335</v>
      </c>
      <c r="D8" s="50" t="s">
        <v>157</v>
      </c>
      <c r="E8" s="247" t="s">
        <v>368</v>
      </c>
      <c r="F8" s="248" t="s">
        <v>239</v>
      </c>
      <c r="G8" s="249">
        <f>IF(E8="",0,ROUNDDOWN((POWER(('[2]Konst'!$C$12-($E8*'[2]Konst'!$G$12)),'[2]Konst'!$D$12))*'[2]Konst'!$B$12,0))</f>
        <v>630</v>
      </c>
      <c r="H8" s="247" t="s">
        <v>369</v>
      </c>
      <c r="I8" s="250" t="s">
        <v>370</v>
      </c>
      <c r="J8" s="249">
        <f>IF(H8="",0,ROUNDDOWN((POWER((($H8*100)-'[2]Konst'!$C$16),'[2]Konst'!$D$16))*'[2]Konst'!$B$16,0))</f>
        <v>544</v>
      </c>
      <c r="K8" s="247" t="s">
        <v>371</v>
      </c>
      <c r="L8" s="249">
        <f>IF(K8="",0,ROUNDDOWN((POWER(($K8-'[2]Konst'!$C$17),'[2]Konst'!$D$17))*'[2]Konst'!$B$17,0))</f>
        <v>484</v>
      </c>
      <c r="M8" s="247" t="s">
        <v>372</v>
      </c>
      <c r="N8" s="249">
        <f>IF(M8="",0,ROUNDDOWN((POWER((($M8*100)-'[2]Konst'!$C$14),'[2]Konst'!$D$14))*'[2]Konst'!$B$14,0))</f>
        <v>488</v>
      </c>
      <c r="O8" s="247" t="s">
        <v>373</v>
      </c>
      <c r="P8" s="249">
        <f>IF(O8="",0,ROUNDDOWN((POWER(($O8-'[2]Konst'!$C$19),'[2]Konst'!$D$19))*'[2]Konst'!$B$19,0))</f>
        <v>394</v>
      </c>
      <c r="Q8" s="247" t="s">
        <v>374</v>
      </c>
      <c r="R8" s="249">
        <f>IF(Q8="",0,ROUNDDOWN((POWER(('[2]Konst'!$C$10-(VALUE(60*MID(Q8,1,1))+VALUE(MID(Q8,3,2))+VALUE(MID(Q8,6,2)/100))),'[2]Konst'!$D$10))*'[2]Konst'!$B$10,0))</f>
        <v>623</v>
      </c>
      <c r="S8" s="251">
        <f t="shared" si="0"/>
        <v>3163</v>
      </c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4.25" customHeight="1">
      <c r="A9" s="245">
        <v>6</v>
      </c>
      <c r="B9" s="136" t="s">
        <v>375</v>
      </c>
      <c r="C9" s="49" t="s">
        <v>358</v>
      </c>
      <c r="D9" s="50" t="s">
        <v>151</v>
      </c>
      <c r="E9" s="247" t="s">
        <v>376</v>
      </c>
      <c r="F9" s="250" t="s">
        <v>188</v>
      </c>
      <c r="G9" s="249">
        <f>IF(E9="",0,ROUNDDOWN((POWER(('[2]Konst'!$C$12-($E9*'[2]Konst'!$G$12)),'[2]Konst'!$D$12))*'[2]Konst'!$B$12,0))</f>
        <v>621</v>
      </c>
      <c r="H9" s="247" t="s">
        <v>377</v>
      </c>
      <c r="I9" s="250" t="s">
        <v>182</v>
      </c>
      <c r="J9" s="249">
        <f>IF(H9="",0,ROUNDDOWN((POWER((($H9*100)-'[2]Konst'!$C$16),'[2]Konst'!$D$16))*'[2]Konst'!$B$16,0))</f>
        <v>527</v>
      </c>
      <c r="K9" s="247" t="s">
        <v>378</v>
      </c>
      <c r="L9" s="249">
        <f>IF(K9="",0,ROUNDDOWN((POWER(($K9-'[2]Konst'!$C$17),'[2]Konst'!$D$17))*'[2]Konst'!$B$17,0))</f>
        <v>512</v>
      </c>
      <c r="M9" s="247" t="s">
        <v>379</v>
      </c>
      <c r="N9" s="249">
        <f>IF(M9="",0,ROUNDDOWN((POWER((($M9*100)-'[2]Konst'!$C$14),'[2]Konst'!$D$14))*'[2]Konst'!$B$14,0))</f>
        <v>512</v>
      </c>
      <c r="O9" s="247" t="s">
        <v>380</v>
      </c>
      <c r="P9" s="249">
        <f>IF(O9="",0,ROUNDDOWN((POWER(($O9-'[2]Konst'!$C$19),'[2]Konst'!$D$19))*'[2]Konst'!$B$19,0))</f>
        <v>486</v>
      </c>
      <c r="Q9" s="247" t="s">
        <v>381</v>
      </c>
      <c r="R9" s="249">
        <f>IF(Q9="",0,ROUNDDOWN((POWER(('[2]Konst'!$C$10-(VALUE(60*MID(Q9,1,1))+VALUE(MID(Q9,3,2))+VALUE(MID(Q9,6,2)/100))),'[2]Konst'!$D$10))*'[2]Konst'!$B$10,0))</f>
        <v>437</v>
      </c>
      <c r="S9" s="251">
        <f t="shared" si="0"/>
        <v>3095</v>
      </c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4.25" customHeight="1">
      <c r="A10" s="245">
        <v>7</v>
      </c>
      <c r="B10" s="252" t="s">
        <v>382</v>
      </c>
      <c r="C10" s="95" t="s">
        <v>335</v>
      </c>
      <c r="D10" s="253" t="s">
        <v>383</v>
      </c>
      <c r="E10" s="247" t="s">
        <v>384</v>
      </c>
      <c r="F10" s="248" t="s">
        <v>188</v>
      </c>
      <c r="G10" s="249">
        <f>IF(E10="",0,ROUNDDOWN((POWER(('[2]Konst'!$C$12-($E10*'[2]Konst'!$G$12)),'[2]Konst'!$D$12))*'[2]Konst'!$B$12,0))</f>
        <v>622</v>
      </c>
      <c r="H10" s="247" t="s">
        <v>385</v>
      </c>
      <c r="I10" s="250" t="s">
        <v>182</v>
      </c>
      <c r="J10" s="249">
        <f>IF(H10="",0,ROUNDDOWN((POWER((($H10*100)-'[2]Konst'!$C$16),'[2]Konst'!$D$16))*'[2]Konst'!$B$16,0))</f>
        <v>567</v>
      </c>
      <c r="K10" s="247" t="s">
        <v>386</v>
      </c>
      <c r="L10" s="249">
        <f>IF(K10="",0,ROUNDDOWN((POWER(($K10-'[2]Konst'!$C$17),'[2]Konst'!$D$17))*'[2]Konst'!$B$17,0))</f>
        <v>533</v>
      </c>
      <c r="M10" s="247" t="s">
        <v>387</v>
      </c>
      <c r="N10" s="249">
        <f>IF(M10="",0,ROUNDDOWN((POWER((($M10*100)-'[2]Konst'!$C$14),'[2]Konst'!$D$14))*'[2]Konst'!$B$14,0))</f>
        <v>464</v>
      </c>
      <c r="O10" s="247" t="s">
        <v>388</v>
      </c>
      <c r="P10" s="249">
        <f>IF(O10="",0,ROUNDDOWN((POWER(($O10-'[2]Konst'!$C$19),'[2]Konst'!$D$19))*'[2]Konst'!$B$19,0))</f>
        <v>365</v>
      </c>
      <c r="Q10" s="247" t="s">
        <v>389</v>
      </c>
      <c r="R10" s="249">
        <f>IF(Q10="",0,ROUNDDOWN((POWER(('[2]Konst'!$C$10-(VALUE(60*MID(Q10,1,1))+VALUE(MID(Q10,3,2))+VALUE(MID(Q10,6,2)/100))),'[2]Konst'!$D$10))*'[2]Konst'!$B$10,0))</f>
        <v>516</v>
      </c>
      <c r="S10" s="251">
        <f t="shared" si="0"/>
        <v>3067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4.25" customHeight="1">
      <c r="A11" s="245">
        <v>8</v>
      </c>
      <c r="B11" s="136" t="s">
        <v>390</v>
      </c>
      <c r="C11" s="49" t="s">
        <v>335</v>
      </c>
      <c r="D11" s="50" t="s">
        <v>157</v>
      </c>
      <c r="E11" s="247" t="s">
        <v>391</v>
      </c>
      <c r="F11" s="248" t="s">
        <v>221</v>
      </c>
      <c r="G11" s="249">
        <f>IF(E11="",0,ROUNDDOWN((POWER(('[2]Konst'!$C$12-($E11*'[2]Konst'!$G$12)),'[2]Konst'!$D$12))*'[2]Konst'!$B$12,0))</f>
        <v>798</v>
      </c>
      <c r="H11" s="247" t="s">
        <v>392</v>
      </c>
      <c r="I11" s="250" t="s">
        <v>233</v>
      </c>
      <c r="J11" s="249">
        <f>IF(H11="",0,ROUNDDOWN((POWER((($H11*100)-'[2]Konst'!$C$16),'[2]Konst'!$D$16))*'[2]Konst'!$B$16,0))</f>
        <v>540</v>
      </c>
      <c r="K11" s="247" t="s">
        <v>393</v>
      </c>
      <c r="L11" s="249">
        <f>IF(K11="",0,ROUNDDOWN((POWER(($K11-'[2]Konst'!$C$17),'[2]Konst'!$D$17))*'[2]Konst'!$B$17,0))</f>
        <v>507</v>
      </c>
      <c r="M11" s="247" t="s">
        <v>372</v>
      </c>
      <c r="N11" s="249">
        <f>IF(M11="",0,ROUNDDOWN((POWER((($M11*100)-'[2]Konst'!$C$14),'[2]Konst'!$D$14))*'[2]Konst'!$B$14,0))</f>
        <v>488</v>
      </c>
      <c r="O11" s="247" t="s">
        <v>394</v>
      </c>
      <c r="P11" s="249">
        <f>IF(O11="",0,ROUNDDOWN((POWER(($O11-'[2]Konst'!$C$19),'[2]Konst'!$D$19))*'[2]Konst'!$B$19,0))</f>
        <v>283</v>
      </c>
      <c r="Q11" s="247" t="s">
        <v>395</v>
      </c>
      <c r="R11" s="249">
        <f>IF(Q11="",0,ROUNDDOWN((POWER(('[2]Konst'!$C$10-(VALUE(60*MID(Q11,1,1))+VALUE(MID(Q11,3,2))+VALUE(MID(Q11,6,2)/100))),'[2]Konst'!$D$10))*'[2]Konst'!$B$10,0))</f>
        <v>391</v>
      </c>
      <c r="S11" s="251">
        <f t="shared" si="0"/>
        <v>3007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4.25" customHeight="1">
      <c r="A12" s="245">
        <v>9</v>
      </c>
      <c r="B12" s="136" t="s">
        <v>396</v>
      </c>
      <c r="C12" s="49" t="s">
        <v>358</v>
      </c>
      <c r="D12" s="50" t="s">
        <v>311</v>
      </c>
      <c r="E12" s="247" t="s">
        <v>397</v>
      </c>
      <c r="F12" s="248" t="s">
        <v>239</v>
      </c>
      <c r="G12" s="249">
        <f>IF(E12="",0,ROUNDDOWN((POWER(('[2]Konst'!$C$12-($E12*'[2]Konst'!$G$12)),'[2]Konst'!$D$12))*'[2]Konst'!$B$12,0))</f>
        <v>655</v>
      </c>
      <c r="H12" s="247" t="s">
        <v>398</v>
      </c>
      <c r="I12" s="250" t="s">
        <v>182</v>
      </c>
      <c r="J12" s="249">
        <f>IF(H12="",0,ROUNDDOWN((POWER((($H12*100)-'[2]Konst'!$C$16),'[2]Konst'!$D$16))*'[2]Konst'!$B$16,0))</f>
        <v>413</v>
      </c>
      <c r="K12" s="247" t="s">
        <v>399</v>
      </c>
      <c r="L12" s="249">
        <f>IF(K12="",0,ROUNDDOWN((POWER(($K12-'[2]Konst'!$C$17),'[2]Konst'!$D$17))*'[2]Konst'!$B$17,0))</f>
        <v>443</v>
      </c>
      <c r="M12" s="247" t="s">
        <v>340</v>
      </c>
      <c r="N12" s="249">
        <f>IF(M12="",0,ROUNDDOWN((POWER((($M12*100)-'[2]Konst'!$C$14),'[2]Konst'!$D$14))*'[2]Konst'!$B$14,0))</f>
        <v>585</v>
      </c>
      <c r="O12" s="247" t="s">
        <v>400</v>
      </c>
      <c r="P12" s="249">
        <f>IF(O12="",0,ROUNDDOWN((POWER(($O12-'[2]Konst'!$C$19),'[2]Konst'!$D$19))*'[2]Konst'!$B$19,0))</f>
        <v>423</v>
      </c>
      <c r="Q12" s="247" t="s">
        <v>401</v>
      </c>
      <c r="R12" s="249">
        <f>IF(Q12="",0,ROUNDDOWN((POWER(('[2]Konst'!$C$10-(VALUE(60*MID(Q12,1,1))+VALUE(MID(Q12,3,2))+VALUE(MID(Q12,6,2)/100))),'[2]Konst'!$D$10))*'[2]Konst'!$B$10,0))</f>
        <v>454</v>
      </c>
      <c r="S12" s="251">
        <f t="shared" si="0"/>
        <v>2973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4.25" customHeight="1">
      <c r="A13" s="245">
        <v>10</v>
      </c>
      <c r="B13" s="136" t="s">
        <v>402</v>
      </c>
      <c r="C13" s="49" t="s">
        <v>335</v>
      </c>
      <c r="D13" s="50" t="s">
        <v>192</v>
      </c>
      <c r="E13" s="247" t="s">
        <v>403</v>
      </c>
      <c r="F13" s="248" t="s">
        <v>239</v>
      </c>
      <c r="G13" s="249">
        <f>IF(E13="",0,ROUNDDOWN((POWER(('[2]Konst'!$C$12-($E13*'[2]Konst'!$G$12)),'[2]Konst'!$D$12))*'[2]Konst'!$B$12,0))</f>
        <v>571</v>
      </c>
      <c r="H13" s="247" t="s">
        <v>404</v>
      </c>
      <c r="I13" s="250" t="s">
        <v>318</v>
      </c>
      <c r="J13" s="249">
        <f>IF(H13="",0,ROUNDDOWN((POWER((($H13*100)-'[2]Konst'!$C$16),'[2]Konst'!$D$16))*'[2]Konst'!$B$16,0))</f>
        <v>561</v>
      </c>
      <c r="K13" s="247" t="s">
        <v>405</v>
      </c>
      <c r="L13" s="249">
        <f>IF(K13="",0,ROUNDDOWN((POWER(($K13-'[2]Konst'!$C$17),'[2]Konst'!$D$17))*'[2]Konst'!$B$17,0))</f>
        <v>533</v>
      </c>
      <c r="M13" s="247" t="s">
        <v>379</v>
      </c>
      <c r="N13" s="249">
        <f>IF(M13="",0,ROUNDDOWN((POWER((($M13*100)-'[2]Konst'!$C$14),'[2]Konst'!$D$14))*'[2]Konst'!$B$14,0))</f>
        <v>512</v>
      </c>
      <c r="O13" s="247" t="s">
        <v>406</v>
      </c>
      <c r="P13" s="249">
        <f>IF(O13="",0,ROUNDDOWN((POWER(($O13-'[2]Konst'!$C$19),'[2]Konst'!$D$19))*'[2]Konst'!$B$19,0))</f>
        <v>240</v>
      </c>
      <c r="Q13" s="247" t="s">
        <v>407</v>
      </c>
      <c r="R13" s="249">
        <f>IF(Q13="",0,ROUNDDOWN((POWER(('[2]Konst'!$C$10-(VALUE(60*MID(Q13,1,1))+VALUE(MID(Q13,3,2))+VALUE(MID(Q13,6,2)/100))),'[2]Konst'!$D$10))*'[2]Konst'!$B$10,0))</f>
        <v>487</v>
      </c>
      <c r="S13" s="251">
        <f t="shared" si="0"/>
        <v>2904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4.25" customHeight="1">
      <c r="A14" s="245">
        <v>11</v>
      </c>
      <c r="B14" s="254" t="s">
        <v>408</v>
      </c>
      <c r="C14" s="137">
        <v>1999</v>
      </c>
      <c r="D14" s="50" t="s">
        <v>192</v>
      </c>
      <c r="E14" s="247" t="s">
        <v>409</v>
      </c>
      <c r="F14" s="250" t="s">
        <v>233</v>
      </c>
      <c r="G14" s="249">
        <f>IF(E14="",0,ROUNDDOWN((POWER(('[2]Konst'!$C$12-($E14*'[2]Konst'!$G$12)),'[2]Konst'!$D$12))*'[2]Konst'!$B$12,0))</f>
        <v>599</v>
      </c>
      <c r="H14" s="247" t="s">
        <v>352</v>
      </c>
      <c r="I14" s="250" t="s">
        <v>370</v>
      </c>
      <c r="J14" s="249">
        <f>IF(H14="",0,ROUNDDOWN((POWER((($H14*100)-'[2]Konst'!$C$16),'[2]Konst'!$D$16))*'[2]Konst'!$B$16,0))</f>
        <v>569</v>
      </c>
      <c r="K14" s="247" t="s">
        <v>410</v>
      </c>
      <c r="L14" s="249">
        <f>IF(K14="",0,ROUNDDOWN((POWER(($K14-'[2]Konst'!$C$17),'[2]Konst'!$D$17))*'[2]Konst'!$B$17,0))</f>
        <v>502</v>
      </c>
      <c r="M14" s="247" t="s">
        <v>411</v>
      </c>
      <c r="N14" s="249">
        <f>IF(M14="",0,ROUNDDOWN((POWER((($M14*100)-'[2]Konst'!$C$14),'[2]Konst'!$D$14))*'[2]Konst'!$B$14,0))</f>
        <v>441</v>
      </c>
      <c r="O14" s="247" t="s">
        <v>412</v>
      </c>
      <c r="P14" s="249">
        <f>IF(O14="",0,ROUNDDOWN((POWER(($O14-'[2]Konst'!$C$19),'[2]Konst'!$D$19))*'[2]Konst'!$B$19,0))</f>
        <v>241</v>
      </c>
      <c r="Q14" s="247" t="s">
        <v>413</v>
      </c>
      <c r="R14" s="249">
        <f>IF(Q14="",0,ROUNDDOWN((POWER(('[2]Konst'!$C$10-(VALUE(60*MID(Q14,1,1))+VALUE(MID(Q14,3,2))+VALUE(MID(Q14,6,2)/100))),'[2]Konst'!$D$10))*'[2]Konst'!$B$10,0))</f>
        <v>547</v>
      </c>
      <c r="S14" s="251">
        <f t="shared" si="0"/>
        <v>2899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4.25" customHeight="1">
      <c r="A15" s="245">
        <v>12</v>
      </c>
      <c r="B15" s="139" t="s">
        <v>414</v>
      </c>
      <c r="C15" s="36" t="s">
        <v>335</v>
      </c>
      <c r="D15" s="50" t="s">
        <v>415</v>
      </c>
      <c r="E15" s="247" t="s">
        <v>416</v>
      </c>
      <c r="F15" s="248" t="s">
        <v>221</v>
      </c>
      <c r="G15" s="249">
        <f>IF(E15="",0,ROUNDDOWN((POWER(('[2]Konst'!$C$12-($E15*'[2]Konst'!$G$12)),'[2]Konst'!$D$12))*'[2]Konst'!$B$12,0))</f>
        <v>739</v>
      </c>
      <c r="H15" s="247" t="s">
        <v>417</v>
      </c>
      <c r="I15" s="250" t="s">
        <v>73</v>
      </c>
      <c r="J15" s="249">
        <f>IF(H15="",0,ROUNDDOWN((POWER((($H15*100)-'[2]Konst'!$C$16),'[2]Konst'!$D$16))*'[2]Konst'!$B$16,0))</f>
        <v>563</v>
      </c>
      <c r="K15" s="247" t="s">
        <v>418</v>
      </c>
      <c r="L15" s="249">
        <f>IF(K15="",0,ROUNDDOWN((POWER(($K15-'[2]Konst'!$C$17),'[2]Konst'!$D$17))*'[2]Konst'!$B$17,0))</f>
        <v>386</v>
      </c>
      <c r="M15" s="247" t="s">
        <v>419</v>
      </c>
      <c r="N15" s="249">
        <f>IF(M15="",0,ROUNDDOWN((POWER((($M15*100)-'[2]Konst'!$C$14),'[2]Konst'!$D$14))*'[2]Konst'!$B$14,0))</f>
        <v>396</v>
      </c>
      <c r="O15" s="247" t="s">
        <v>420</v>
      </c>
      <c r="P15" s="249">
        <f>IF(O15="",0,ROUNDDOWN((POWER(($O15-'[2]Konst'!$C$19),'[2]Konst'!$D$19))*'[2]Konst'!$B$19,0))</f>
        <v>257</v>
      </c>
      <c r="Q15" s="247" t="s">
        <v>421</v>
      </c>
      <c r="R15" s="249">
        <f>IF(Q15="",0,ROUNDDOWN((POWER(('[2]Konst'!$C$10-(VALUE(60*MID(Q15,1,1))+VALUE(MID(Q15,3,2))+VALUE(MID(Q15,6,2)/100))),'[2]Konst'!$D$10))*'[2]Konst'!$B$10,0))</f>
        <v>546</v>
      </c>
      <c r="S15" s="251">
        <f t="shared" si="0"/>
        <v>2887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4.25" customHeight="1">
      <c r="A16" s="245">
        <v>13</v>
      </c>
      <c r="B16" s="139" t="s">
        <v>422</v>
      </c>
      <c r="C16" s="36" t="s">
        <v>335</v>
      </c>
      <c r="D16" s="50" t="s">
        <v>157</v>
      </c>
      <c r="E16" s="247" t="s">
        <v>423</v>
      </c>
      <c r="F16" s="248" t="s">
        <v>188</v>
      </c>
      <c r="G16" s="249">
        <f>IF(E16="",0,ROUNDDOWN((POWER(('[2]Konst'!$C$12-($E16*'[2]Konst'!$G$12)),'[2]Konst'!$D$12))*'[2]Konst'!$B$12,0))</f>
        <v>590</v>
      </c>
      <c r="H16" s="247" t="s">
        <v>424</v>
      </c>
      <c r="I16" s="250" t="s">
        <v>73</v>
      </c>
      <c r="J16" s="249">
        <f>IF(H16="",0,ROUNDDOWN((POWER((($H16*100)-'[2]Konst'!$C$16),'[2]Konst'!$D$16))*'[2]Konst'!$B$16,0))</f>
        <v>475</v>
      </c>
      <c r="K16" s="247" t="s">
        <v>425</v>
      </c>
      <c r="L16" s="249">
        <f>IF(K16="",0,ROUNDDOWN((POWER(($K16-'[2]Konst'!$C$17),'[2]Konst'!$D$17))*'[2]Konst'!$B$17,0))</f>
        <v>468</v>
      </c>
      <c r="M16" s="247" t="s">
        <v>340</v>
      </c>
      <c r="N16" s="249">
        <f>IF(M16="",0,ROUNDDOWN((POWER((($M16*100)-'[2]Konst'!$C$14),'[2]Konst'!$D$14))*'[2]Konst'!$B$14,0))</f>
        <v>585</v>
      </c>
      <c r="O16" s="247" t="s">
        <v>426</v>
      </c>
      <c r="P16" s="249">
        <f>IF(O16="",0,ROUNDDOWN((POWER(($O16-'[2]Konst'!$C$19),'[2]Konst'!$D$19))*'[2]Konst'!$B$19,0))</f>
        <v>280</v>
      </c>
      <c r="Q16" s="247" t="s">
        <v>427</v>
      </c>
      <c r="R16" s="249">
        <f>IF(Q16="",0,ROUNDDOWN((POWER(('[2]Konst'!$C$10-(VALUE(60*MID(Q16,1,1))+VALUE(MID(Q16,3,2))+VALUE(MID(Q16,6,2)/100))),'[2]Konst'!$D$10))*'[2]Konst'!$B$10,0))</f>
        <v>458</v>
      </c>
      <c r="S16" s="251">
        <f t="shared" si="0"/>
        <v>2856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4.25" customHeight="1">
      <c r="A17" s="245">
        <v>14</v>
      </c>
      <c r="B17" s="139" t="s">
        <v>428</v>
      </c>
      <c r="C17" s="36" t="s">
        <v>358</v>
      </c>
      <c r="D17" s="50" t="s">
        <v>383</v>
      </c>
      <c r="E17" s="247" t="s">
        <v>429</v>
      </c>
      <c r="F17" s="248" t="s">
        <v>239</v>
      </c>
      <c r="G17" s="249">
        <f>IF(E17="",0,ROUNDDOWN((POWER(('[2]Konst'!$C$12-($E17*'[2]Konst'!$G$12)),'[2]Konst'!$D$12))*'[2]Konst'!$B$12,0))</f>
        <v>624</v>
      </c>
      <c r="H17" s="247" t="s">
        <v>430</v>
      </c>
      <c r="I17" s="250" t="s">
        <v>431</v>
      </c>
      <c r="J17" s="249">
        <f>IF(H17="",0,ROUNDDOWN((POWER((($H17*100)-'[2]Konst'!$C$16),'[2]Konst'!$D$16))*'[2]Konst'!$B$16,0))</f>
        <v>400</v>
      </c>
      <c r="K17" s="247" t="s">
        <v>432</v>
      </c>
      <c r="L17" s="249">
        <f>IF(K17="",0,ROUNDDOWN((POWER(($K17-'[2]Konst'!$C$17),'[2]Konst'!$D$17))*'[2]Konst'!$B$17,0))</f>
        <v>606</v>
      </c>
      <c r="M17" s="247" t="s">
        <v>419</v>
      </c>
      <c r="N17" s="249">
        <f>IF(M17="",0,ROUNDDOWN((POWER((($M17*100)-'[2]Konst'!$C$14),'[2]Konst'!$D$14))*'[2]Konst'!$B$14,0))</f>
        <v>396</v>
      </c>
      <c r="O17" s="247" t="s">
        <v>433</v>
      </c>
      <c r="P17" s="249">
        <f>IF(O17="",0,ROUNDDOWN((POWER(($O17-'[2]Konst'!$C$19),'[2]Konst'!$D$19))*'[2]Konst'!$B$19,0))</f>
        <v>379</v>
      </c>
      <c r="Q17" s="247" t="s">
        <v>434</v>
      </c>
      <c r="R17" s="249">
        <f>IF(Q17="",0,ROUNDDOWN((POWER(('[2]Konst'!$C$10-(VALUE(60*MID(Q17,1,1))+VALUE(MID(Q17,3,2))+VALUE(MID(Q17,6,2)/100))),'[2]Konst'!$D$10))*'[2]Konst'!$B$10,0))</f>
        <v>425</v>
      </c>
      <c r="S17" s="251">
        <f t="shared" si="0"/>
        <v>2830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4.25" customHeight="1">
      <c r="A18" s="245">
        <v>15</v>
      </c>
      <c r="B18" s="139" t="s">
        <v>442</v>
      </c>
      <c r="C18" s="36" t="s">
        <v>358</v>
      </c>
      <c r="D18" s="37" t="s">
        <v>151</v>
      </c>
      <c r="E18" s="247" t="s">
        <v>443</v>
      </c>
      <c r="F18" s="250" t="s">
        <v>233</v>
      </c>
      <c r="G18" s="249">
        <f>IF(E18="",0,ROUNDDOWN((POWER(('[2]Konst'!$C$12-($E18*'[2]Konst'!$G$12)),'[2]Konst'!$D$12))*'[2]Konst'!$B$12,0))</f>
        <v>581</v>
      </c>
      <c r="H18" s="247" t="s">
        <v>444</v>
      </c>
      <c r="I18" s="250" t="s">
        <v>431</v>
      </c>
      <c r="J18" s="249">
        <f>IF(H18="",0,ROUNDDOWN((POWER((($H18*100)-'[2]Konst'!$C$16),'[2]Konst'!$D$16))*'[2]Konst'!$B$16,0))</f>
        <v>435</v>
      </c>
      <c r="K18" s="247" t="s">
        <v>445</v>
      </c>
      <c r="L18" s="249">
        <f>IF(K18="",0,ROUNDDOWN((POWER(($K18-'[2]Konst'!$C$17),'[2]Konst'!$D$17))*'[2]Konst'!$B$17,0))</f>
        <v>498</v>
      </c>
      <c r="M18" s="247" t="s">
        <v>446</v>
      </c>
      <c r="N18" s="249">
        <f>IF(M18="",0,ROUNDDOWN((POWER((($M18*100)-'[2]Konst'!$C$14),'[2]Konst'!$D$14))*'[2]Konst'!$B$14,0))</f>
        <v>310</v>
      </c>
      <c r="O18" s="247" t="s">
        <v>447</v>
      </c>
      <c r="P18" s="249">
        <f>IF(O18="",0,ROUNDDOWN((POWER(($O18-'[2]Konst'!$C$19),'[2]Konst'!$D$19))*'[2]Konst'!$B$19,0))</f>
        <v>449</v>
      </c>
      <c r="Q18" s="247" t="s">
        <v>448</v>
      </c>
      <c r="R18" s="249">
        <f>IF(Q18="",0,ROUNDDOWN((POWER(('[2]Konst'!$C$10-(VALUE(60*MID(Q18,1,1))+VALUE(MID(Q18,3,2))+VALUE(MID(Q18,6,2)/100))),'[2]Konst'!$D$10))*'[2]Konst'!$B$10,0))</f>
        <v>483</v>
      </c>
      <c r="S18" s="251">
        <f t="shared" si="0"/>
        <v>2756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4.25" customHeight="1">
      <c r="A19" s="245">
        <v>16</v>
      </c>
      <c r="B19" s="139" t="s">
        <v>449</v>
      </c>
      <c r="C19" s="36" t="s">
        <v>358</v>
      </c>
      <c r="D19" s="37" t="s">
        <v>311</v>
      </c>
      <c r="E19" s="247" t="s">
        <v>450</v>
      </c>
      <c r="F19" s="248" t="s">
        <v>188</v>
      </c>
      <c r="G19" s="249">
        <f>IF(E19="",0,ROUNDDOWN((POWER(('[2]Konst'!$C$12-($E19*'[2]Konst'!$G$12)),'[2]Konst'!$D$12))*'[2]Konst'!$B$12,0))</f>
        <v>401</v>
      </c>
      <c r="H19" s="247" t="s">
        <v>451</v>
      </c>
      <c r="I19" s="250" t="s">
        <v>182</v>
      </c>
      <c r="J19" s="249">
        <f>IF(H19="",0,ROUNDDOWN((POWER((($H19*100)-'[2]Konst'!$C$16),'[2]Konst'!$D$16))*'[2]Konst'!$B$16,0))</f>
        <v>360</v>
      </c>
      <c r="K19" s="247" t="s">
        <v>452</v>
      </c>
      <c r="L19" s="249">
        <f>IF(K19="",0,ROUNDDOWN((POWER(($K19-'[2]Konst'!$C$17),'[2]Konst'!$D$17))*'[2]Konst'!$B$17,0))</f>
        <v>569</v>
      </c>
      <c r="M19" s="247" t="s">
        <v>453</v>
      </c>
      <c r="N19" s="249">
        <f>IF(M19="",0,ROUNDDOWN((POWER((($M19*100)-'[2]Konst'!$C$14),'[2]Konst'!$D$14))*'[2]Konst'!$B$14,0))</f>
        <v>331</v>
      </c>
      <c r="O19" s="247" t="s">
        <v>454</v>
      </c>
      <c r="P19" s="249">
        <f>IF(O19="",0,ROUNDDOWN((POWER(($O19-'[2]Konst'!$C$19),'[2]Konst'!$D$19))*'[2]Konst'!$B$19,0))</f>
        <v>564</v>
      </c>
      <c r="Q19" s="247" t="s">
        <v>455</v>
      </c>
      <c r="R19" s="249">
        <f>IF(Q19="",0,ROUNDDOWN((POWER(('[2]Konst'!$C$10-(VALUE(60*MID(Q19,1,1))+VALUE(MID(Q19,3,2))+VALUE(MID(Q19,6,2)/100))),'[2]Konst'!$D$10))*'[2]Konst'!$B$10,0))</f>
        <v>453</v>
      </c>
      <c r="S19" s="251">
        <f t="shared" si="0"/>
        <v>2678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4.25" customHeight="1">
      <c r="A20" s="245">
        <v>17</v>
      </c>
      <c r="B20" s="139" t="s">
        <v>456</v>
      </c>
      <c r="C20" s="36" t="s">
        <v>335</v>
      </c>
      <c r="D20" s="37" t="s">
        <v>100</v>
      </c>
      <c r="E20" s="247" t="s">
        <v>457</v>
      </c>
      <c r="F20" s="248" t="s">
        <v>239</v>
      </c>
      <c r="G20" s="249">
        <f>IF(E20="",0,ROUNDDOWN((POWER(('[2]Konst'!$C$12-($E20*'[2]Konst'!$G$12)),'[2]Konst'!$D$12))*'[2]Konst'!$B$12,0))</f>
        <v>718</v>
      </c>
      <c r="H20" s="247" t="s">
        <v>458</v>
      </c>
      <c r="I20" s="250" t="s">
        <v>459</v>
      </c>
      <c r="J20" s="249">
        <f>IF(H20="",0,ROUNDDOWN((POWER((($H20*100)-'[2]Konst'!$C$16),'[2]Konst'!$D$16))*'[2]Konst'!$B$16,0))</f>
        <v>443</v>
      </c>
      <c r="K20" s="247" t="s">
        <v>460</v>
      </c>
      <c r="L20" s="249">
        <f>IF(K20="",0,ROUNDDOWN((POWER(($K20-'[2]Konst'!$C$17),'[2]Konst'!$D$17))*'[2]Konst'!$B$17,0))</f>
        <v>496</v>
      </c>
      <c r="M20" s="247" t="s">
        <v>461</v>
      </c>
      <c r="N20" s="249">
        <f>IF(M20="",0,ROUNDDOWN((POWER((($M20*100)-'[2]Konst'!$C$14),'[2]Konst'!$D$14))*'[2]Konst'!$B$14,0))</f>
        <v>374</v>
      </c>
      <c r="O20" s="247" t="s">
        <v>462</v>
      </c>
      <c r="P20" s="249">
        <f>IF(O20="",0,ROUNDDOWN((POWER(($O20-'[2]Konst'!$C$19),'[2]Konst'!$D$19))*'[2]Konst'!$B$19,0))</f>
        <v>204</v>
      </c>
      <c r="Q20" s="247" t="s">
        <v>463</v>
      </c>
      <c r="R20" s="249">
        <f>IF(Q20="",0,ROUNDDOWN((POWER(('[2]Konst'!$C$10-(VALUE(60*MID(Q20,1,1))+VALUE(MID(Q20,3,2))+VALUE(MID(Q20,6,2)/100))),'[2]Konst'!$D$10))*'[2]Konst'!$B$10,0))</f>
        <v>436</v>
      </c>
      <c r="S20" s="251">
        <f t="shared" si="0"/>
        <v>2671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4.25" customHeight="1">
      <c r="A21" s="245">
        <v>18</v>
      </c>
      <c r="B21" s="139" t="s">
        <v>464</v>
      </c>
      <c r="C21" s="36" t="s">
        <v>335</v>
      </c>
      <c r="D21" s="37" t="s">
        <v>192</v>
      </c>
      <c r="E21" s="247" t="s">
        <v>465</v>
      </c>
      <c r="F21" s="248" t="s">
        <v>221</v>
      </c>
      <c r="G21" s="249">
        <f>IF(E21="",0,ROUNDDOWN((POWER(('[2]Konst'!$C$12-($E21*'[2]Konst'!$G$12)),'[2]Konst'!$D$12))*'[2]Konst'!$B$12,0))</f>
        <v>710</v>
      </c>
      <c r="H21" s="247" t="s">
        <v>466</v>
      </c>
      <c r="I21" s="250" t="s">
        <v>318</v>
      </c>
      <c r="J21" s="249">
        <f>IF(H21="",0,ROUNDDOWN((POWER((($H21*100)-'[2]Konst'!$C$16),'[2]Konst'!$D$16))*'[2]Konst'!$B$16,0))</f>
        <v>273</v>
      </c>
      <c r="K21" s="247" t="s">
        <v>467</v>
      </c>
      <c r="L21" s="249">
        <f>IF(K21="",0,ROUNDDOWN((POWER(($K21-'[2]Konst'!$C$17),'[2]Konst'!$D$17))*'[2]Konst'!$B$17,0))</f>
        <v>414</v>
      </c>
      <c r="M21" s="247" t="s">
        <v>379</v>
      </c>
      <c r="N21" s="249">
        <f>IF(M21="",0,ROUNDDOWN((POWER((($M21*100)-'[2]Konst'!$C$14),'[2]Konst'!$D$14))*'[2]Konst'!$B$14,0))</f>
        <v>512</v>
      </c>
      <c r="O21" s="247" t="s">
        <v>468</v>
      </c>
      <c r="P21" s="249">
        <f>IF(O21="",0,ROUNDDOWN((POWER(($O21-'[2]Konst'!$C$19),'[2]Konst'!$D$19))*'[2]Konst'!$B$19,0))</f>
        <v>305</v>
      </c>
      <c r="Q21" s="247" t="s">
        <v>469</v>
      </c>
      <c r="R21" s="249">
        <f>IF(Q21="",0,ROUNDDOWN((POWER(('[2]Konst'!$C$10-(VALUE(60*MID(Q21,1,1))+VALUE(MID(Q21,3,2))+VALUE(MID(Q21,6,2)/100))),'[2]Konst'!$D$10))*'[2]Konst'!$B$10,0))</f>
        <v>447</v>
      </c>
      <c r="S21" s="251">
        <f t="shared" si="0"/>
        <v>2661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4.25" customHeight="1">
      <c r="A22" s="245">
        <v>19</v>
      </c>
      <c r="B22" s="139" t="s">
        <v>470</v>
      </c>
      <c r="C22" s="36" t="s">
        <v>335</v>
      </c>
      <c r="D22" s="37" t="s">
        <v>383</v>
      </c>
      <c r="E22" s="247" t="s">
        <v>471</v>
      </c>
      <c r="F22" s="248" t="s">
        <v>233</v>
      </c>
      <c r="G22" s="249">
        <f>IF(E22="",0,ROUNDDOWN((POWER(('[2]Konst'!$C$12-($E22*'[2]Konst'!$G$12)),'[2]Konst'!$D$12))*'[2]Konst'!$B$12,0))</f>
        <v>478</v>
      </c>
      <c r="H22" s="247" t="s">
        <v>472</v>
      </c>
      <c r="I22" s="250" t="s">
        <v>362</v>
      </c>
      <c r="J22" s="249">
        <f>IF(H22="",0,ROUNDDOWN((POWER((($H22*100)-'[2]Konst'!$C$16),'[2]Konst'!$D$16))*'[2]Konst'!$B$16,0))</f>
        <v>402</v>
      </c>
      <c r="K22" s="247" t="s">
        <v>473</v>
      </c>
      <c r="L22" s="249">
        <f>IF(K22="",0,ROUNDDOWN((POWER(($K22-'[2]Konst'!$C$17),'[2]Konst'!$D$17))*'[2]Konst'!$B$17,0))</f>
        <v>440</v>
      </c>
      <c r="M22" s="247" t="s">
        <v>419</v>
      </c>
      <c r="N22" s="249">
        <f>IF(M22="",0,ROUNDDOWN((POWER((($M22*100)-'[2]Konst'!$C$14),'[2]Konst'!$D$14))*'[2]Konst'!$B$14,0))</f>
        <v>396</v>
      </c>
      <c r="O22" s="247" t="s">
        <v>474</v>
      </c>
      <c r="P22" s="249">
        <f>IF(O22="",0,ROUNDDOWN((POWER(($O22-'[2]Konst'!$C$19),'[2]Konst'!$D$19))*'[2]Konst'!$B$19,0))</f>
        <v>329</v>
      </c>
      <c r="Q22" s="247" t="s">
        <v>475</v>
      </c>
      <c r="R22" s="249">
        <f>IF(Q22="",0,ROUNDDOWN((POWER(('[2]Konst'!$C$10-(VALUE(60*MID(Q22,1,1))+VALUE(MID(Q22,3,2))+VALUE(MID(Q22,6,2)/100))),'[2]Konst'!$D$10))*'[2]Konst'!$B$10,0))</f>
        <v>607</v>
      </c>
      <c r="S22" s="251">
        <f t="shared" si="0"/>
        <v>2652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4.25" customHeight="1">
      <c r="A23" s="245">
        <v>20</v>
      </c>
      <c r="B23" s="136" t="s">
        <v>476</v>
      </c>
      <c r="C23" s="36" t="s">
        <v>358</v>
      </c>
      <c r="D23" s="37" t="s">
        <v>311</v>
      </c>
      <c r="E23" s="247" t="s">
        <v>477</v>
      </c>
      <c r="F23" s="248" t="s">
        <v>239</v>
      </c>
      <c r="G23" s="249">
        <f>IF(E23="",0,ROUNDDOWN((POWER(('[2]Konst'!$C$12-($E23*'[2]Konst'!$G$12)),'[2]Konst'!$D$12))*'[2]Konst'!$B$12,0))</f>
        <v>636</v>
      </c>
      <c r="H23" s="247" t="s">
        <v>478</v>
      </c>
      <c r="I23" s="250" t="s">
        <v>318</v>
      </c>
      <c r="J23" s="249">
        <f>IF(H23="",0,ROUNDDOWN((POWER((($H23*100)-'[2]Konst'!$C$16),'[2]Konst'!$D$16))*'[2]Konst'!$B$16,0))</f>
        <v>500</v>
      </c>
      <c r="K23" s="247" t="s">
        <v>479</v>
      </c>
      <c r="L23" s="249">
        <f>IF(K23="",0,ROUNDDOWN((POWER(($K23-'[2]Konst'!$C$17),'[2]Konst'!$D$17))*'[2]Konst'!$B$17,0))</f>
        <v>384</v>
      </c>
      <c r="M23" s="247" t="s">
        <v>372</v>
      </c>
      <c r="N23" s="249">
        <f>IF(M23="",0,ROUNDDOWN((POWER((($M23*100)-'[2]Konst'!$C$14),'[2]Konst'!$D$14))*'[2]Konst'!$B$14,0))</f>
        <v>488</v>
      </c>
      <c r="O23" s="247" t="s">
        <v>480</v>
      </c>
      <c r="P23" s="249">
        <f>IF(O23="",0,ROUNDDOWN((POWER(($O23-'[2]Konst'!$C$19),'[2]Konst'!$D$19))*'[2]Konst'!$B$19,0))</f>
        <v>331</v>
      </c>
      <c r="Q23" s="247" t="s">
        <v>481</v>
      </c>
      <c r="R23" s="249">
        <f>IF(Q23="",0,ROUNDDOWN((POWER(('[2]Konst'!$C$10-(VALUE(60*MID(Q23,1,1))+VALUE(MID(Q23,3,2))+VALUE(MID(Q23,6,2)/100))),'[2]Konst'!$D$10))*'[2]Konst'!$B$10,0))</f>
        <v>311</v>
      </c>
      <c r="S23" s="251">
        <f t="shared" si="0"/>
        <v>2650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4.25" customHeight="1">
      <c r="A24" s="245">
        <v>21</v>
      </c>
      <c r="B24" s="246" t="s">
        <v>482</v>
      </c>
      <c r="C24" s="49" t="s">
        <v>335</v>
      </c>
      <c r="D24" s="246" t="s">
        <v>120</v>
      </c>
      <c r="E24" s="255" t="s">
        <v>483</v>
      </c>
      <c r="F24" s="248" t="s">
        <v>188</v>
      </c>
      <c r="G24" s="249">
        <f>IF(E24="",0,ROUNDDOWN((POWER(('[2]Konst'!$C$12-($E24*'[2]Konst'!$G$12)),'[2]Konst'!$D$12))*'[2]Konst'!$B$12,0))</f>
        <v>607</v>
      </c>
      <c r="H24" s="247" t="s">
        <v>83</v>
      </c>
      <c r="I24" s="250" t="s">
        <v>318</v>
      </c>
      <c r="J24" s="249">
        <f>IF(H24="",0,ROUNDDOWN((POWER((($H24*100)-'[2]Konst'!$C$16),'[2]Konst'!$D$16))*'[2]Konst'!$B$16,0))</f>
        <v>345</v>
      </c>
      <c r="K24" s="247" t="s">
        <v>410</v>
      </c>
      <c r="L24" s="249">
        <f>IF(K24="",0,ROUNDDOWN((POWER(($K24-'[2]Konst'!$C$17),'[2]Konst'!$D$17))*'[2]Konst'!$B$17,0))</f>
        <v>502</v>
      </c>
      <c r="M24" s="247" t="s">
        <v>411</v>
      </c>
      <c r="N24" s="249">
        <f>IF(M24="",0,ROUNDDOWN((POWER((($M24*100)-'[2]Konst'!$C$14),'[2]Konst'!$D$14))*'[2]Konst'!$B$14,0))</f>
        <v>441</v>
      </c>
      <c r="O24" s="247" t="s">
        <v>484</v>
      </c>
      <c r="P24" s="249">
        <f>IF(O24="",0,ROUNDDOWN((POWER(($O24-'[2]Konst'!$C$19),'[2]Konst'!$D$19))*'[2]Konst'!$B$19,0))</f>
        <v>404</v>
      </c>
      <c r="Q24" s="247" t="s">
        <v>485</v>
      </c>
      <c r="R24" s="249">
        <f>IF(Q24="",0,ROUNDDOWN((POWER(('[2]Konst'!$C$10-(VALUE(60*MID(Q24,1,1))+VALUE(MID(Q24,3,2))+VALUE(MID(Q24,6,2)/100))),'[2]Konst'!$D$10))*'[2]Konst'!$B$10,0))</f>
        <v>343</v>
      </c>
      <c r="S24" s="251">
        <f t="shared" si="0"/>
        <v>2642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4.25" customHeight="1">
      <c r="A25" s="245">
        <v>22</v>
      </c>
      <c r="B25" s="246" t="s">
        <v>486</v>
      </c>
      <c r="C25" s="49" t="s">
        <v>335</v>
      </c>
      <c r="D25" s="246" t="s">
        <v>93</v>
      </c>
      <c r="E25" s="255" t="s">
        <v>487</v>
      </c>
      <c r="F25" s="248" t="s">
        <v>188</v>
      </c>
      <c r="G25" s="249">
        <f>IF(E25="",0,ROUNDDOWN((POWER(('[2]Konst'!$C$12-($E25*'[2]Konst'!$G$12)),'[2]Konst'!$D$12))*'[2]Konst'!$B$12,0))</f>
        <v>572</v>
      </c>
      <c r="H25" s="247" t="s">
        <v>488</v>
      </c>
      <c r="I25" s="250" t="s">
        <v>431</v>
      </c>
      <c r="J25" s="249">
        <f>IF(H25="",0,ROUNDDOWN((POWER((($H25*100)-'[2]Konst'!$C$16),'[2]Konst'!$D$16))*'[2]Konst'!$B$16,0))</f>
        <v>453</v>
      </c>
      <c r="K25" s="247" t="s">
        <v>489</v>
      </c>
      <c r="L25" s="249">
        <f>IF(K25="",0,ROUNDDOWN((POWER(($K25-'[2]Konst'!$C$17),'[2]Konst'!$D$17))*'[2]Konst'!$B$17,0))</f>
        <v>330</v>
      </c>
      <c r="M25" s="247" t="s">
        <v>419</v>
      </c>
      <c r="N25" s="249">
        <f>IF(M25="",0,ROUNDDOWN((POWER((($M25*100)-'[2]Konst'!$C$14),'[2]Konst'!$D$14))*'[2]Konst'!$B$14,0))</f>
        <v>396</v>
      </c>
      <c r="O25" s="247" t="s">
        <v>490</v>
      </c>
      <c r="P25" s="249">
        <f>IF(O25="",0,ROUNDDOWN((POWER(($O25-'[2]Konst'!$C$19),'[2]Konst'!$D$19))*'[2]Konst'!$B$19,0))</f>
        <v>342</v>
      </c>
      <c r="Q25" s="247" t="s">
        <v>491</v>
      </c>
      <c r="R25" s="249">
        <f>IF(Q25="",0,ROUNDDOWN((POWER(('[2]Konst'!$C$10-(VALUE(60*MID(Q25,1,1))+VALUE(MID(Q25,3,2))+VALUE(MID(Q25,6,2)/100))),'[2]Konst'!$D$10))*'[2]Konst'!$B$10,0))</f>
        <v>436</v>
      </c>
      <c r="S25" s="251">
        <f t="shared" si="0"/>
        <v>2529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4.25" customHeight="1">
      <c r="A26" s="245">
        <v>23</v>
      </c>
      <c r="B26" s="139" t="s">
        <v>492</v>
      </c>
      <c r="C26" s="36" t="s">
        <v>358</v>
      </c>
      <c r="D26" s="37" t="s">
        <v>415</v>
      </c>
      <c r="E26" s="247" t="s">
        <v>443</v>
      </c>
      <c r="F26" s="248" t="s">
        <v>233</v>
      </c>
      <c r="G26" s="249">
        <f>IF(E26="",0,ROUNDDOWN((POWER(('[2]Konst'!$C$12-($E26*'[2]Konst'!$G$12)),'[2]Konst'!$D$12))*'[2]Konst'!$B$12,0))</f>
        <v>581</v>
      </c>
      <c r="H26" s="247" t="s">
        <v>493</v>
      </c>
      <c r="I26" s="250" t="s">
        <v>221</v>
      </c>
      <c r="J26" s="249">
        <f>IF(H26="",0,ROUNDDOWN((POWER((($H26*100)-'[2]Konst'!$C$16),'[2]Konst'!$D$16))*'[2]Konst'!$B$16,0))</f>
        <v>388</v>
      </c>
      <c r="K26" s="247" t="s">
        <v>494</v>
      </c>
      <c r="L26" s="249">
        <f>IF(K26="",0,ROUNDDOWN((POWER(($K26-'[2]Konst'!$C$17),'[2]Konst'!$D$17))*'[2]Konst'!$B$17,0))</f>
        <v>462</v>
      </c>
      <c r="M26" s="247" t="s">
        <v>453</v>
      </c>
      <c r="N26" s="249">
        <f>IF(M26="",0,ROUNDDOWN((POWER((($M26*100)-'[2]Konst'!$C$14),'[2]Konst'!$D$14))*'[2]Konst'!$B$14,0))</f>
        <v>331</v>
      </c>
      <c r="O26" s="247" t="s">
        <v>495</v>
      </c>
      <c r="P26" s="249">
        <f>IF(O26="",0,ROUNDDOWN((POWER(($O26-'[2]Konst'!$C$19),'[2]Konst'!$D$19))*'[2]Konst'!$B$19,0))</f>
        <v>359</v>
      </c>
      <c r="Q26" s="247" t="s">
        <v>496</v>
      </c>
      <c r="R26" s="249">
        <f>IF(Q26="",0,ROUNDDOWN((POWER(('[2]Konst'!$C$10-(VALUE(60*MID(Q26,1,1))+VALUE(MID(Q26,3,2))+VALUE(MID(Q26,6,2)/100))),'[2]Konst'!$D$10))*'[2]Konst'!$B$10,0))</f>
        <v>384</v>
      </c>
      <c r="S26" s="251">
        <f t="shared" si="0"/>
        <v>2505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4.25" customHeight="1">
      <c r="A27" s="245">
        <v>24</v>
      </c>
      <c r="B27" s="139" t="s">
        <v>497</v>
      </c>
      <c r="C27" s="36" t="s">
        <v>335</v>
      </c>
      <c r="D27" s="37" t="s">
        <v>93</v>
      </c>
      <c r="E27" s="247" t="s">
        <v>498</v>
      </c>
      <c r="F27" s="248" t="s">
        <v>188</v>
      </c>
      <c r="G27" s="249">
        <f>IF(E27="",0,ROUNDDOWN((POWER(('[2]Konst'!$C$12-($E27*'[2]Konst'!$G$12)),'[2]Konst'!$D$12))*'[2]Konst'!$B$12,0))</f>
        <v>470</v>
      </c>
      <c r="H27" s="247" t="s">
        <v>499</v>
      </c>
      <c r="I27" s="250" t="s">
        <v>188</v>
      </c>
      <c r="J27" s="249">
        <f>IF(H27="",0,ROUNDDOWN((POWER((($H27*100)-'[2]Konst'!$C$16),'[2]Konst'!$D$16))*'[2]Konst'!$B$16,0))</f>
        <v>295</v>
      </c>
      <c r="K27" s="247" t="s">
        <v>500</v>
      </c>
      <c r="L27" s="249">
        <f>IF(K27="",0,ROUNDDOWN((POWER(($K27-'[2]Konst'!$C$17),'[2]Konst'!$D$17))*'[2]Konst'!$B$17,0))</f>
        <v>451</v>
      </c>
      <c r="M27" s="247" t="s">
        <v>501</v>
      </c>
      <c r="N27" s="249">
        <f>IF(M27="",0,ROUNDDOWN((POWER((($M27*100)-'[2]Konst'!$C$14),'[2]Konst'!$D$14))*'[2]Konst'!$B$14,0))</f>
        <v>352</v>
      </c>
      <c r="O27" s="247" t="s">
        <v>502</v>
      </c>
      <c r="P27" s="249">
        <f>IF(O27="",0,ROUNDDOWN((POWER(($O27-'[2]Konst'!$C$19),'[2]Konst'!$D$19))*'[2]Konst'!$B$19,0))</f>
        <v>421</v>
      </c>
      <c r="Q27" s="247" t="s">
        <v>503</v>
      </c>
      <c r="R27" s="249">
        <f>IF(Q27="",0,ROUNDDOWN((POWER(('[2]Konst'!$C$10-(VALUE(60*MID(Q27,1,1))+VALUE(MID(Q27,3,2))+VALUE(MID(Q27,6,2)/100))),'[2]Konst'!$D$10))*'[2]Konst'!$B$10,0))</f>
        <v>463</v>
      </c>
      <c r="S27" s="251">
        <f t="shared" si="0"/>
        <v>2452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4.25" customHeight="1">
      <c r="A28" s="245">
        <v>25</v>
      </c>
      <c r="B28" s="139" t="s">
        <v>504</v>
      </c>
      <c r="C28" s="36" t="s">
        <v>358</v>
      </c>
      <c r="D28" s="37" t="s">
        <v>505</v>
      </c>
      <c r="E28" s="247" t="s">
        <v>506</v>
      </c>
      <c r="F28" s="248" t="s">
        <v>188</v>
      </c>
      <c r="G28" s="249">
        <f>IF(E28="",0,ROUNDDOWN((POWER(('[2]Konst'!$C$12-($E28*'[2]Konst'!$G$12)),'[2]Konst'!$D$12))*'[2]Konst'!$B$12,0))</f>
        <v>613</v>
      </c>
      <c r="H28" s="247" t="s">
        <v>507</v>
      </c>
      <c r="I28" s="250" t="s">
        <v>318</v>
      </c>
      <c r="J28" s="249">
        <f>IF(H28="",0,ROUNDDOWN((POWER((($H28*100)-'[2]Konst'!$C$16),'[2]Konst'!$D$16))*'[2]Konst'!$B$16,0))</f>
        <v>473</v>
      </c>
      <c r="K28" s="247" t="s">
        <v>508</v>
      </c>
      <c r="L28" s="249">
        <f>IF(K28="",0,ROUNDDOWN((POWER(($K28-'[2]Konst'!$C$17),'[2]Konst'!$D$17))*'[2]Konst'!$B$17,0))</f>
        <v>406</v>
      </c>
      <c r="M28" s="247" t="s">
        <v>446</v>
      </c>
      <c r="N28" s="249">
        <f>IF(M28="",0,ROUNDDOWN((POWER((($M28*100)-'[2]Konst'!$C$14),'[2]Konst'!$D$14))*'[2]Konst'!$B$14,0))</f>
        <v>310</v>
      </c>
      <c r="O28" s="247" t="s">
        <v>509</v>
      </c>
      <c r="P28" s="249">
        <f>IF(O28="",0,ROUNDDOWN((POWER(($O28-'[2]Konst'!$C$19),'[2]Konst'!$D$19))*'[2]Konst'!$B$19,0))</f>
        <v>305</v>
      </c>
      <c r="Q28" s="247" t="s">
        <v>510</v>
      </c>
      <c r="R28" s="249">
        <f>IF(Q28="",0,ROUNDDOWN((POWER(('[2]Konst'!$C$10-(VALUE(60*MID(Q28,1,1))+VALUE(MID(Q28,3,2))+VALUE(MID(Q28,6,2)/100))),'[2]Konst'!$D$10))*'[2]Konst'!$B$10,0))</f>
        <v>329</v>
      </c>
      <c r="S28" s="251">
        <f t="shared" si="0"/>
        <v>2436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4.25" customHeight="1">
      <c r="A29" s="245">
        <v>26</v>
      </c>
      <c r="B29" s="139" t="s">
        <v>511</v>
      </c>
      <c r="C29" s="36" t="s">
        <v>335</v>
      </c>
      <c r="D29" s="37" t="s">
        <v>311</v>
      </c>
      <c r="E29" s="247" t="s">
        <v>512</v>
      </c>
      <c r="F29" s="248" t="s">
        <v>239</v>
      </c>
      <c r="G29" s="249">
        <f>IF(E29="",0,ROUNDDOWN((POWER(('[2]Konst'!$C$12-($E29*'[2]Konst'!$G$12)),'[2]Konst'!$D$12))*'[2]Konst'!$B$12,0))</f>
        <v>531</v>
      </c>
      <c r="H29" s="247" t="s">
        <v>513</v>
      </c>
      <c r="I29" s="250" t="s">
        <v>318</v>
      </c>
      <c r="J29" s="249">
        <f>IF(H29="",0,ROUNDDOWN((POWER((($H29*100)-'[2]Konst'!$C$16),'[2]Konst'!$D$16))*'[2]Konst'!$B$16,0))</f>
        <v>312</v>
      </c>
      <c r="K29" s="247" t="s">
        <v>514</v>
      </c>
      <c r="L29" s="249">
        <f>IF(K29="",0,ROUNDDOWN((POWER(($K29-'[2]Konst'!$C$17),'[2]Konst'!$D$17))*'[2]Konst'!$B$17,0))</f>
        <v>432</v>
      </c>
      <c r="M29" s="247" t="s">
        <v>354</v>
      </c>
      <c r="N29" s="249">
        <f>IF(M29="",0,ROUNDDOWN((POWER((($M29*100)-'[2]Konst'!$C$14),'[2]Konst'!$D$14))*'[2]Konst'!$B$14,0))</f>
        <v>536</v>
      </c>
      <c r="O29" s="247" t="s">
        <v>515</v>
      </c>
      <c r="P29" s="249">
        <f>IF(O29="",0,ROUNDDOWN((POWER(($O29-'[2]Konst'!$C$19),'[2]Konst'!$D$19))*'[2]Konst'!$B$19,0))</f>
        <v>319</v>
      </c>
      <c r="Q29" s="247" t="s">
        <v>516</v>
      </c>
      <c r="R29" s="249">
        <f>IF(Q29="",0,ROUNDDOWN((POWER(('[2]Konst'!$C$10-(VALUE(60*MID(Q29,1,1))+VALUE(MID(Q29,3,2))+VALUE(MID(Q29,6,2)/100))),'[2]Konst'!$D$10))*'[2]Konst'!$B$10,0))</f>
        <v>298</v>
      </c>
      <c r="S29" s="251">
        <f t="shared" si="0"/>
        <v>2428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4.25" customHeight="1">
      <c r="A30" s="245">
        <v>27</v>
      </c>
      <c r="B30" s="139" t="s">
        <v>517</v>
      </c>
      <c r="C30" s="36" t="s">
        <v>335</v>
      </c>
      <c r="D30" s="37" t="s">
        <v>518</v>
      </c>
      <c r="E30" s="247" t="s">
        <v>519</v>
      </c>
      <c r="F30" s="250" t="s">
        <v>188</v>
      </c>
      <c r="G30" s="249">
        <f>IF(E30="",0,ROUNDDOWN((POWER(('[2]Konst'!$C$12-($E30*'[2]Konst'!$G$12)),'[2]Konst'!$D$12))*'[2]Konst'!$B$12,0))</f>
        <v>503</v>
      </c>
      <c r="H30" s="247" t="s">
        <v>520</v>
      </c>
      <c r="I30" s="250" t="s">
        <v>318</v>
      </c>
      <c r="J30" s="249">
        <f>IF(H30="",0,ROUNDDOWN((POWER((($H30*100)-'[2]Konst'!$C$16),'[2]Konst'!$D$16))*'[2]Konst'!$B$16,0))</f>
        <v>261</v>
      </c>
      <c r="K30" s="247" t="s">
        <v>521</v>
      </c>
      <c r="L30" s="249">
        <f>IF(K30="",0,ROUNDDOWN((POWER(($K30-'[2]Konst'!$C$17),'[2]Konst'!$D$17))*'[2]Konst'!$B$17,0))</f>
        <v>495</v>
      </c>
      <c r="M30" s="247" t="s">
        <v>522</v>
      </c>
      <c r="N30" s="249">
        <f>IF(M30="",0,ROUNDDOWN((POWER((($M30*100)-'[2]Konst'!$C$14),'[2]Konst'!$D$14))*'[2]Konst'!$B$14,0))</f>
        <v>290</v>
      </c>
      <c r="O30" s="247" t="s">
        <v>523</v>
      </c>
      <c r="P30" s="249">
        <f>IF(O30="",0,ROUNDDOWN((POWER(($O30-'[2]Konst'!$C$19),'[2]Konst'!$D$19))*'[2]Konst'!$B$19,0))</f>
        <v>253</v>
      </c>
      <c r="Q30" s="247" t="s">
        <v>524</v>
      </c>
      <c r="R30" s="249">
        <f>IF(Q30="",0,ROUNDDOWN((POWER(('[2]Konst'!$C$10-(VALUE(60*MID(Q30,1,1))+VALUE(MID(Q30,3,2))+VALUE(MID(Q30,6,2)/100))),'[2]Konst'!$D$10))*'[2]Konst'!$B$10,0))</f>
        <v>619</v>
      </c>
      <c r="S30" s="251">
        <f t="shared" si="0"/>
        <v>2421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4.25" customHeight="1">
      <c r="A31" s="245">
        <v>28</v>
      </c>
      <c r="B31" s="139" t="s">
        <v>525</v>
      </c>
      <c r="C31" s="36" t="s">
        <v>335</v>
      </c>
      <c r="D31" s="37" t="s">
        <v>100</v>
      </c>
      <c r="E31" s="247" t="s">
        <v>526</v>
      </c>
      <c r="F31" s="248" t="s">
        <v>233</v>
      </c>
      <c r="G31" s="249">
        <f>IF(E31="",0,ROUNDDOWN((POWER(('[2]Konst'!$C$12-($E31*'[2]Konst'!$G$12)),'[2]Konst'!$D$12))*'[2]Konst'!$B$12,0))</f>
        <v>490</v>
      </c>
      <c r="H31" s="247" t="s">
        <v>181</v>
      </c>
      <c r="I31" s="250" t="s">
        <v>318</v>
      </c>
      <c r="J31" s="249">
        <f>IF(H31="",0,ROUNDDOWN((POWER((($H31*100)-'[2]Konst'!$C$16),'[2]Konst'!$D$16))*'[2]Konst'!$B$16,0))</f>
        <v>343</v>
      </c>
      <c r="K31" s="247" t="s">
        <v>527</v>
      </c>
      <c r="L31" s="249">
        <f>IF(K31="",0,ROUNDDOWN((POWER(($K31-'[2]Konst'!$C$17),'[2]Konst'!$D$17))*'[2]Konst'!$B$17,0))</f>
        <v>489</v>
      </c>
      <c r="M31" s="247" t="s">
        <v>387</v>
      </c>
      <c r="N31" s="249">
        <f>IF(M31="",0,ROUNDDOWN((POWER((($M31*100)-'[2]Konst'!$C$14),'[2]Konst'!$D$14))*'[2]Konst'!$B$14,0))</f>
        <v>464</v>
      </c>
      <c r="O31" s="247" t="s">
        <v>528</v>
      </c>
      <c r="P31" s="249">
        <f>IF(O31="",0,ROUNDDOWN((POWER(($O31-'[2]Konst'!$C$19),'[2]Konst'!$D$19))*'[2]Konst'!$B$19,0))</f>
        <v>174</v>
      </c>
      <c r="Q31" s="247" t="s">
        <v>529</v>
      </c>
      <c r="R31" s="249">
        <f>IF(Q31="",0,ROUNDDOWN((POWER(('[2]Konst'!$C$10-(VALUE(60*MID(Q31,1,1))+VALUE(MID(Q31,3,2))+VALUE(MID(Q31,6,2)/100))),'[2]Konst'!$D$10))*'[2]Konst'!$B$10,0))</f>
        <v>454</v>
      </c>
      <c r="S31" s="251">
        <f t="shared" si="0"/>
        <v>2414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4.25" customHeight="1">
      <c r="A32" s="245">
        <v>29</v>
      </c>
      <c r="B32" s="139" t="s">
        <v>530</v>
      </c>
      <c r="C32" s="36" t="s">
        <v>358</v>
      </c>
      <c r="D32" s="37" t="s">
        <v>151</v>
      </c>
      <c r="E32" s="247" t="s">
        <v>531</v>
      </c>
      <c r="F32" s="250" t="s">
        <v>188</v>
      </c>
      <c r="G32" s="249">
        <f>IF(E32="",0,ROUNDDOWN((POWER(('[2]Konst'!$C$12-($E32*'[2]Konst'!$G$12)),'[2]Konst'!$D$12))*'[2]Konst'!$B$12,0))</f>
        <v>505</v>
      </c>
      <c r="H32" s="247" t="s">
        <v>532</v>
      </c>
      <c r="I32" s="250" t="s">
        <v>318</v>
      </c>
      <c r="J32" s="249">
        <f>IF(H32="",0,ROUNDDOWN((POWER((($H32*100)-'[2]Konst'!$C$16),'[2]Konst'!$D$16))*'[2]Konst'!$B$16,0))</f>
        <v>348</v>
      </c>
      <c r="K32" s="247" t="s">
        <v>533</v>
      </c>
      <c r="L32" s="249">
        <f>IF(K32="",0,ROUNDDOWN((POWER(($K32-'[2]Konst'!$C$17),'[2]Konst'!$D$17))*'[2]Konst'!$B$17,0))</f>
        <v>383</v>
      </c>
      <c r="M32" s="247" t="s">
        <v>534</v>
      </c>
      <c r="N32" s="249">
        <f>IF(M32="",0,ROUNDDOWN((POWER((($M32*100)-'[2]Konst'!$C$14),'[2]Konst'!$D$14))*'[2]Konst'!$B$14,0))</f>
        <v>560</v>
      </c>
      <c r="O32" s="247" t="s">
        <v>535</v>
      </c>
      <c r="P32" s="249">
        <f>IF(O32="",0,ROUNDDOWN((POWER(($O32-'[2]Konst'!$C$19),'[2]Konst'!$D$19))*'[2]Konst'!$B$19,0))</f>
        <v>201</v>
      </c>
      <c r="Q32" s="247" t="s">
        <v>536</v>
      </c>
      <c r="R32" s="249">
        <f>IF(Q32="",0,ROUNDDOWN((POWER(('[2]Konst'!$C$10-(VALUE(60*MID(Q32,1,1))+VALUE(MID(Q32,3,2))+VALUE(MID(Q32,6,2)/100))),'[2]Konst'!$D$10))*'[2]Konst'!$B$10,0))</f>
        <v>360</v>
      </c>
      <c r="S32" s="251">
        <f t="shared" si="0"/>
        <v>2357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4.25" customHeight="1">
      <c r="A33" s="245">
        <v>30</v>
      </c>
      <c r="B33" s="139" t="s">
        <v>435</v>
      </c>
      <c r="C33" s="36" t="s">
        <v>335</v>
      </c>
      <c r="D33" s="37" t="s">
        <v>436</v>
      </c>
      <c r="E33" s="247" t="s">
        <v>437</v>
      </c>
      <c r="F33" s="248" t="s">
        <v>233</v>
      </c>
      <c r="G33" s="249">
        <f>IF(E33="",0,ROUNDDOWN((POWER(('[2]Konst'!$C$12-($E33*'[2]Konst'!$G$12)),'[2]Konst'!$D$12))*'[2]Konst'!$B$12,0))</f>
        <v>625</v>
      </c>
      <c r="H33" s="247" t="s">
        <v>438</v>
      </c>
      <c r="I33" s="250" t="s">
        <v>188</v>
      </c>
      <c r="J33" s="249">
        <f>IF(H33="",0,ROUNDDOWN((POWER((($H33*100)-'[2]Konst'!$C$16),'[2]Konst'!$D$16))*'[2]Konst'!$B$16,0))</f>
        <v>437</v>
      </c>
      <c r="K33" s="247" t="s">
        <v>439</v>
      </c>
      <c r="L33" s="249">
        <f>IF(K33="",0,ROUNDDOWN((POWER(($K33-'[2]Konst'!$C$17),'[2]Konst'!$D$17))*'[2]Konst'!$B$17,0))</f>
        <v>530</v>
      </c>
      <c r="M33" s="247" t="s">
        <v>372</v>
      </c>
      <c r="N33" s="249">
        <f>IF(M33="",0,ROUNDDOWN((POWER((($M33*100)-'[2]Konst'!$C$14),'[2]Konst'!$D$14))*'[2]Konst'!$B$14,0))</f>
        <v>488</v>
      </c>
      <c r="O33" s="247" t="s">
        <v>440</v>
      </c>
      <c r="P33" s="249">
        <f>IF(O33="",0,ROUNDDOWN((POWER(($O33-'[2]Konst'!$C$19),'[2]Konst'!$D$19))*'[2]Konst'!$B$19,0))</f>
        <v>293</v>
      </c>
      <c r="Q33" s="247" t="s">
        <v>441</v>
      </c>
      <c r="R33" s="249">
        <f>IF(Q33="",0,ROUNDDOWN((POWER(('[2]Konst'!$C$10-(VALUE(60*MID(Q33,1,1))+VALUE(MID(Q33,3,2))+VALUE(MID(Q33,6,2)/100))),'[2]Konst'!$D$10))*'[2]Konst'!$B$10,0))</f>
        <v>402</v>
      </c>
      <c r="S33" s="251">
        <f t="shared" si="0"/>
        <v>2775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4.25" customHeight="1">
      <c r="A34" s="245">
        <v>31</v>
      </c>
      <c r="B34" s="139" t="s">
        <v>537</v>
      </c>
      <c r="C34" s="36" t="s">
        <v>358</v>
      </c>
      <c r="D34" s="37" t="s">
        <v>100</v>
      </c>
      <c r="E34" s="247" t="s">
        <v>538</v>
      </c>
      <c r="F34" s="248" t="s">
        <v>188</v>
      </c>
      <c r="G34" s="249">
        <f>IF(E34="",0,ROUNDDOWN((POWER(('[2]Konst'!$C$12-($E34*'[2]Konst'!$G$12)),'[2]Konst'!$D$12))*'[2]Konst'!$B$12,0))</f>
        <v>442</v>
      </c>
      <c r="H34" s="247" t="s">
        <v>153</v>
      </c>
      <c r="I34" s="250" t="s">
        <v>318</v>
      </c>
      <c r="J34" s="249">
        <f>IF(H34="",0,ROUNDDOWN((POWER((($H34*100)-'[2]Konst'!$C$16),'[2]Konst'!$D$16))*'[2]Konst'!$B$16,0))</f>
        <v>328</v>
      </c>
      <c r="K34" s="247" t="s">
        <v>539</v>
      </c>
      <c r="L34" s="249">
        <f>IF(K34="",0,ROUNDDOWN((POWER(($K34-'[2]Konst'!$C$17),'[2]Konst'!$D$17))*'[2]Konst'!$B$17,0))</f>
        <v>456</v>
      </c>
      <c r="M34" s="247" t="s">
        <v>379</v>
      </c>
      <c r="N34" s="249">
        <f>IF(M34="",0,ROUNDDOWN((POWER((($M34*100)-'[2]Konst'!$C$14),'[2]Konst'!$D$14))*'[2]Konst'!$B$14,0))</f>
        <v>512</v>
      </c>
      <c r="O34" s="247" t="s">
        <v>540</v>
      </c>
      <c r="P34" s="249">
        <f>IF(O34="",0,ROUNDDOWN((POWER(($O34-'[2]Konst'!$C$19),'[2]Konst'!$D$19))*'[2]Konst'!$B$19,0))</f>
        <v>343</v>
      </c>
      <c r="Q34" s="247" t="s">
        <v>541</v>
      </c>
      <c r="R34" s="249">
        <f>IF(Q34="",0,ROUNDDOWN((POWER(('[2]Konst'!$C$10-(VALUE(60*MID(Q34,1,1))+VALUE(MID(Q34,3,2))+VALUE(MID(Q34,6,2)/100))),'[2]Konst'!$D$10))*'[2]Konst'!$B$10,0))</f>
        <v>187</v>
      </c>
      <c r="S34" s="251">
        <f t="shared" si="0"/>
        <v>2268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4.25" customHeight="1">
      <c r="A35" s="245">
        <v>32</v>
      </c>
      <c r="B35" s="256" t="s">
        <v>542</v>
      </c>
      <c r="C35" s="257">
        <v>2000</v>
      </c>
      <c r="D35" s="37" t="s">
        <v>100</v>
      </c>
      <c r="E35" s="247" t="s">
        <v>543</v>
      </c>
      <c r="F35" s="250" t="s">
        <v>233</v>
      </c>
      <c r="G35" s="249">
        <f>IF(E35="",0,ROUNDDOWN((POWER(('[2]Konst'!$C$12-($E35*'[2]Konst'!$G$12)),'[2]Konst'!$D$12))*'[2]Konst'!$B$12,0))</f>
        <v>433</v>
      </c>
      <c r="H35" s="247" t="s">
        <v>544</v>
      </c>
      <c r="I35" s="250" t="s">
        <v>188</v>
      </c>
      <c r="J35" s="249">
        <f>IF(H35="",0,ROUNDDOWN((POWER((($H35*100)-'[2]Konst'!$C$16),'[2]Konst'!$D$16))*'[2]Konst'!$B$16,0))</f>
        <v>269</v>
      </c>
      <c r="K35" s="247" t="s">
        <v>545</v>
      </c>
      <c r="L35" s="249">
        <f>IF(K35="",0,ROUNDDOWN((POWER(($K35-'[2]Konst'!$C$17),'[2]Konst'!$D$17))*'[2]Konst'!$B$17,0))</f>
        <v>421</v>
      </c>
      <c r="M35" s="247" t="s">
        <v>546</v>
      </c>
      <c r="N35" s="249">
        <f>IF(M35="",0,ROUNDDOWN((POWER((($M35*100)-'[2]Konst'!$C$14),'[2]Konst'!$D$14))*'[2]Konst'!$B$14,0))</f>
        <v>419</v>
      </c>
      <c r="O35" s="247" t="s">
        <v>547</v>
      </c>
      <c r="P35" s="249">
        <f>IF(O35="",0,ROUNDDOWN((POWER(($O35-'[2]Konst'!$C$19),'[2]Konst'!$D$19))*'[2]Konst'!$B$19,0))</f>
        <v>272</v>
      </c>
      <c r="Q35" s="247" t="s">
        <v>548</v>
      </c>
      <c r="R35" s="249">
        <f>IF(Q35="",0,ROUNDDOWN((POWER(('[2]Konst'!$C$10-(VALUE(60*MID(Q35,1,1))+VALUE(MID(Q35,3,2))+VALUE(MID(Q35,6,2)/100))),'[2]Konst'!$D$10))*'[2]Konst'!$B$10,0))</f>
        <v>393</v>
      </c>
      <c r="S35" s="251">
        <f t="shared" si="0"/>
        <v>2207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4.25" customHeight="1">
      <c r="A36" s="245">
        <v>33</v>
      </c>
      <c r="B36" s="139" t="s">
        <v>549</v>
      </c>
      <c r="C36" s="36" t="s">
        <v>335</v>
      </c>
      <c r="D36" s="37" t="s">
        <v>157</v>
      </c>
      <c r="E36" s="247" t="s">
        <v>550</v>
      </c>
      <c r="F36" s="248" t="s">
        <v>188</v>
      </c>
      <c r="G36" s="249">
        <f>IF(E36="",0,ROUNDDOWN((POWER(('[2]Konst'!$C$12-($E36*'[2]Konst'!$G$12)),'[2]Konst'!$D$12))*'[2]Konst'!$B$12,0))</f>
        <v>431</v>
      </c>
      <c r="H36" s="247" t="s">
        <v>499</v>
      </c>
      <c r="I36" s="250" t="s">
        <v>318</v>
      </c>
      <c r="J36" s="249">
        <f>IF(H36="",0,ROUNDDOWN((POWER((($H36*100)-'[2]Konst'!$C$16),'[2]Konst'!$D$16))*'[2]Konst'!$B$16,0))</f>
        <v>295</v>
      </c>
      <c r="K36" s="247" t="s">
        <v>551</v>
      </c>
      <c r="L36" s="249">
        <f>IF(K36="",0,ROUNDDOWN((POWER(($K36-'[2]Konst'!$C$17),'[2]Konst'!$D$17))*'[2]Konst'!$B$17,0))</f>
        <v>358</v>
      </c>
      <c r="M36" s="247" t="s">
        <v>546</v>
      </c>
      <c r="N36" s="249">
        <f>IF(M36="",0,ROUNDDOWN((POWER((($M36*100)-'[2]Konst'!$C$14),'[2]Konst'!$D$14))*'[2]Konst'!$B$14,0))</f>
        <v>419</v>
      </c>
      <c r="O36" s="247" t="s">
        <v>552</v>
      </c>
      <c r="P36" s="249">
        <f>IF(O36="",0,ROUNDDOWN((POWER(($O36-'[2]Konst'!$C$19),'[2]Konst'!$D$19))*'[2]Konst'!$B$19,0))</f>
        <v>210</v>
      </c>
      <c r="Q36" s="247" t="s">
        <v>553</v>
      </c>
      <c r="R36" s="249">
        <f>IF(Q36="",0,ROUNDDOWN((POWER(('[2]Konst'!$C$10-(VALUE(60*MID(Q36,1,1))+VALUE(MID(Q36,3,2))+VALUE(MID(Q36,6,2)/100))),'[2]Konst'!$D$10))*'[2]Konst'!$B$10,0))</f>
        <v>361</v>
      </c>
      <c r="S36" s="251">
        <f t="shared" si="0"/>
        <v>2074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4.25" customHeight="1">
      <c r="A37" s="245">
        <v>34</v>
      </c>
      <c r="B37" s="139" t="s">
        <v>554</v>
      </c>
      <c r="C37" s="36" t="s">
        <v>358</v>
      </c>
      <c r="D37" s="37" t="s">
        <v>120</v>
      </c>
      <c r="E37" s="247" t="s">
        <v>555</v>
      </c>
      <c r="F37" s="248" t="s">
        <v>188</v>
      </c>
      <c r="G37" s="249">
        <f>IF(E37="",0,ROUNDDOWN((POWER(('[2]Konst'!$C$12-($E37*'[2]Konst'!$G$12)),'[2]Konst'!$D$12))*'[2]Konst'!$B$12,0))</f>
        <v>134</v>
      </c>
      <c r="H37" s="247" t="s">
        <v>556</v>
      </c>
      <c r="I37" s="250" t="s">
        <v>318</v>
      </c>
      <c r="J37" s="249">
        <f>IF(H37="",0,ROUNDDOWN((POWER((($H37*100)-'[2]Konst'!$C$16),'[2]Konst'!$D$16))*'[2]Konst'!$B$16,0))</f>
        <v>266</v>
      </c>
      <c r="K37" s="247" t="s">
        <v>557</v>
      </c>
      <c r="L37" s="249">
        <f>IF(K37="",0,ROUNDDOWN((POWER(($K37-'[2]Konst'!$C$17),'[2]Konst'!$D$17))*'[2]Konst'!$B$17,0))</f>
        <v>240</v>
      </c>
      <c r="M37" s="247" t="s">
        <v>446</v>
      </c>
      <c r="N37" s="249">
        <f>IF(M37="",0,ROUNDDOWN((POWER((($M37*100)-'[2]Konst'!$C$14),'[2]Konst'!$D$14))*'[2]Konst'!$B$14,0))</f>
        <v>310</v>
      </c>
      <c r="O37" s="247" t="s">
        <v>558</v>
      </c>
      <c r="P37" s="249">
        <f>IF(O37="",0,ROUNDDOWN((POWER(($O37-'[2]Konst'!$C$19),'[2]Konst'!$D$19))*'[2]Konst'!$B$19,0))</f>
        <v>173</v>
      </c>
      <c r="Q37" s="247" t="s">
        <v>559</v>
      </c>
      <c r="R37" s="249">
        <f>IF(Q37="",0,ROUNDDOWN((POWER(('[2]Konst'!$C$10-(VALUE(60*MID(Q37,1,1))+VALUE(MID(Q37,3,2))+VALUE(MID(Q37,6,2)/100))),'[2]Konst'!$D$10))*'[2]Konst'!$B$10,0))</f>
        <v>422</v>
      </c>
      <c r="S37" s="251">
        <f t="shared" si="0"/>
        <v>1545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4.25" customHeight="1">
      <c r="A38" s="245">
        <v>35</v>
      </c>
      <c r="B38" s="139" t="s">
        <v>560</v>
      </c>
      <c r="C38" s="36" t="s">
        <v>358</v>
      </c>
      <c r="D38" s="37" t="s">
        <v>415</v>
      </c>
      <c r="E38" s="247" t="s">
        <v>561</v>
      </c>
      <c r="F38" s="248" t="s">
        <v>188</v>
      </c>
      <c r="G38" s="249">
        <f>IF(E38="",0,ROUNDDOWN((POWER(('[2]Konst'!$C$12-($E38*'[2]Konst'!$G$12)),'[2]Konst'!$D$12))*'[2]Konst'!$B$12,0))</f>
        <v>142</v>
      </c>
      <c r="H38" s="247" t="s">
        <v>562</v>
      </c>
      <c r="I38" s="250" t="s">
        <v>73</v>
      </c>
      <c r="J38" s="249">
        <f>IF(H38="",0,ROUNDDOWN((POWER((($H38*100)-'[2]Konst'!$C$16),'[2]Konst'!$D$16))*'[2]Konst'!$B$16,0))</f>
        <v>190</v>
      </c>
      <c r="K38" s="247" t="s">
        <v>563</v>
      </c>
      <c r="L38" s="249">
        <f>IF(K38="",0,ROUNDDOWN((POWER(($K38-'[2]Konst'!$C$17),'[2]Konst'!$D$17))*'[2]Konst'!$B$17,0))</f>
        <v>280</v>
      </c>
      <c r="M38" s="247" t="s">
        <v>564</v>
      </c>
      <c r="N38" s="249">
        <v>0</v>
      </c>
      <c r="O38" s="247" t="s">
        <v>565</v>
      </c>
      <c r="P38" s="249">
        <f>IF(O38="",0,ROUNDDOWN((POWER(($O38-'[2]Konst'!$C$19),'[2]Konst'!$D$19))*'[2]Konst'!$B$19,0))</f>
        <v>176</v>
      </c>
      <c r="Q38" s="247" t="s">
        <v>566</v>
      </c>
      <c r="R38" s="249">
        <f>IF(Q38="",0,ROUNDDOWN((POWER(('[2]Konst'!$C$10-(VALUE(60*MID(Q38,1,1))+VALUE(MID(Q38,3,2))+VALUE(MID(Q38,6,2)/100))),'[2]Konst'!$D$10))*'[2]Konst'!$B$10,0))</f>
        <v>293</v>
      </c>
      <c r="S38" s="251">
        <f t="shared" si="0"/>
        <v>1081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4.25" customHeight="1">
      <c r="A39" s="245"/>
      <c r="B39" s="139" t="s">
        <v>567</v>
      </c>
      <c r="C39" s="36" t="s">
        <v>335</v>
      </c>
      <c r="D39" s="37" t="s">
        <v>568</v>
      </c>
      <c r="E39" s="247" t="s">
        <v>569</v>
      </c>
      <c r="F39" s="248" t="s">
        <v>221</v>
      </c>
      <c r="G39" s="249">
        <f>IF(E39="",0,ROUNDDOWN((POWER(('[2]Konst'!$C$12-($E39*'[2]Konst'!$G$12)),'[2]Konst'!$D$12))*'[2]Konst'!$B$12,0))</f>
        <v>724</v>
      </c>
      <c r="H39" s="247" t="s">
        <v>570</v>
      </c>
      <c r="I39" s="250" t="s">
        <v>362</v>
      </c>
      <c r="J39" s="249">
        <f>IF(H39="",0,ROUNDDOWN((POWER((($H39*100)-'[2]Konst'!$C$16),'[2]Konst'!$D$16))*'[2]Konst'!$B$16,0))</f>
        <v>479</v>
      </c>
      <c r="K39" s="247" t="s">
        <v>571</v>
      </c>
      <c r="L39" s="249">
        <f>IF(K39="",0,ROUNDDOWN((POWER(($K39-'[2]Konst'!$C$17),'[2]Konst'!$D$17))*'[2]Konst'!$B$17,0))</f>
        <v>622</v>
      </c>
      <c r="M39" s="247" t="s">
        <v>572</v>
      </c>
      <c r="N39" s="249">
        <v>0</v>
      </c>
      <c r="O39" s="247" t="s">
        <v>572</v>
      </c>
      <c r="P39" s="249">
        <v>0</v>
      </c>
      <c r="Q39" s="247"/>
      <c r="R39" s="249">
        <f>IF(Q39="",0,ROUNDDOWN((POWER(('[2]Konst'!$C$10-(VALUE(60*MID(Q39,1,1))+VALUE(MID(Q39,3,2))+VALUE(MID(Q39,6,2)/100))),'[2]Konst'!$D$10))*'[2]Konst'!$B$10,0))</f>
        <v>0</v>
      </c>
      <c r="S39" s="251">
        <v>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4.25" customHeight="1">
      <c r="A40" s="245"/>
      <c r="B40" s="256" t="s">
        <v>573</v>
      </c>
      <c r="C40" s="257">
        <v>2000</v>
      </c>
      <c r="D40" s="258" t="s">
        <v>574</v>
      </c>
      <c r="E40" s="247" t="s">
        <v>575</v>
      </c>
      <c r="F40" s="250" t="s">
        <v>188</v>
      </c>
      <c r="G40" s="249">
        <f>IF(E40="",0,ROUNDDOWN((POWER(('[2]Konst'!$C$12-($E40*'[2]Konst'!$G$12)),'[2]Konst'!$D$12))*'[2]Konst'!$B$12,0))</f>
        <v>500</v>
      </c>
      <c r="H40" s="247" t="s">
        <v>458</v>
      </c>
      <c r="I40" s="250" t="s">
        <v>245</v>
      </c>
      <c r="J40" s="249">
        <f>IF(H40="",0,ROUNDDOWN((POWER((($H40*100)-'[2]Konst'!$C$16),'[2]Konst'!$D$16))*'[2]Konst'!$B$16,0))</f>
        <v>443</v>
      </c>
      <c r="K40" s="247" t="s">
        <v>576</v>
      </c>
      <c r="L40" s="249">
        <f>IF(K40="",0,ROUNDDOWN((POWER(($K40-'[2]Konst'!$C$17),'[2]Konst'!$D$17))*'[2]Konst'!$B$17,0))</f>
        <v>328</v>
      </c>
      <c r="M40" s="247" t="s">
        <v>354</v>
      </c>
      <c r="N40" s="249">
        <f>IF(M40="",0,ROUNDDOWN((POWER((($M40*100)-'[2]Konst'!$C$14),'[2]Konst'!$D$14))*'[2]Konst'!$B$14,0))</f>
        <v>536</v>
      </c>
      <c r="O40" s="247" t="s">
        <v>564</v>
      </c>
      <c r="P40" s="249">
        <v>0</v>
      </c>
      <c r="Q40" s="247" t="s">
        <v>572</v>
      </c>
      <c r="R40" s="249">
        <v>0</v>
      </c>
      <c r="S40" s="251">
        <v>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4.25" customHeight="1" thickBot="1">
      <c r="A41" s="259"/>
      <c r="B41" s="175" t="s">
        <v>577</v>
      </c>
      <c r="C41" s="176" t="s">
        <v>335</v>
      </c>
      <c r="D41" s="177" t="s">
        <v>192</v>
      </c>
      <c r="E41" s="18" t="s">
        <v>457</v>
      </c>
      <c r="F41" s="14" t="s">
        <v>221</v>
      </c>
      <c r="G41" s="260">
        <f>IF(E41="",0,ROUNDDOWN((POWER(('[2]Konst'!$C$12-($E41*'[2]Konst'!$G$12)),'[2]Konst'!$D$12))*'[2]Konst'!$B$12,0))</f>
        <v>718</v>
      </c>
      <c r="H41" s="18" t="s">
        <v>472</v>
      </c>
      <c r="I41" s="261" t="s">
        <v>338</v>
      </c>
      <c r="J41" s="260">
        <f>IF(H41="",0,ROUNDDOWN((POWER((($H41*100)-'[2]Konst'!$C$16),'[2]Konst'!$D$16))*'[2]Konst'!$B$16,0))</f>
        <v>402</v>
      </c>
      <c r="K41" s="18" t="s">
        <v>578</v>
      </c>
      <c r="L41" s="260">
        <f>IF(K41="",0,ROUNDDOWN((POWER(($K41-'[2]Konst'!$C$17),'[2]Konst'!$D$17))*'[2]Konst'!$B$17,0))</f>
        <v>438</v>
      </c>
      <c r="M41" s="18" t="s">
        <v>572</v>
      </c>
      <c r="N41" s="260">
        <v>0</v>
      </c>
      <c r="O41" s="18"/>
      <c r="P41" s="260">
        <f>IF(O41="",0,ROUNDDOWN((POWER(($O41-'[2]Konst'!$C$19),'[2]Konst'!$D$19))*'[2]Konst'!$B$19,0))</f>
        <v>0</v>
      </c>
      <c r="Q41" s="18"/>
      <c r="R41" s="260">
        <f>IF(Q41="",0,ROUNDDOWN((POWER(('[2]Konst'!$C$10-(VALUE(60*MID(Q41,1,1))+VALUE(MID(Q41,3,2))+VALUE(MID(Q41,6,2)/100))),'[2]Konst'!$D$10))*'[2]Konst'!$B$10,0))</f>
        <v>0</v>
      </c>
      <c r="S41" s="262">
        <v>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9.75" customHeight="1">
      <c r="A42" s="263"/>
      <c r="B42" s="264"/>
      <c r="C42" s="265"/>
      <c r="D42" s="264"/>
      <c r="E42" s="263"/>
      <c r="F42" s="266"/>
      <c r="G42" s="266"/>
      <c r="H42" s="263"/>
      <c r="I42" s="266"/>
      <c r="J42" s="266"/>
      <c r="K42" s="263"/>
      <c r="L42" s="266"/>
      <c r="M42" s="263"/>
      <c r="N42" s="266"/>
      <c r="O42" s="263"/>
      <c r="P42" s="266"/>
      <c r="Q42" s="263"/>
      <c r="R42" s="266"/>
      <c r="S42" s="267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.75" customHeight="1">
      <c r="A43" s="438" t="s">
        <v>580</v>
      </c>
      <c r="B43" s="439"/>
      <c r="C43" s="440" t="s">
        <v>581</v>
      </c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4.25" customHeight="1">
      <c r="A44" s="263"/>
      <c r="B44" s="264"/>
      <c r="C44" s="265"/>
      <c r="D44" s="264"/>
      <c r="E44" s="263"/>
      <c r="F44" s="266"/>
      <c r="G44" s="266"/>
      <c r="H44" s="263"/>
      <c r="I44" s="266"/>
      <c r="J44" s="266"/>
      <c r="K44" s="263"/>
      <c r="L44" s="266"/>
      <c r="M44" s="263"/>
      <c r="N44" s="266"/>
      <c r="O44" s="263"/>
      <c r="P44" s="266"/>
      <c r="Q44" s="263"/>
      <c r="R44" s="266"/>
      <c r="S44" s="267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6.5" customHeight="1" thickBot="1">
      <c r="A45" s="431" t="s">
        <v>582</v>
      </c>
      <c r="B45" s="405"/>
      <c r="C45" s="405"/>
      <c r="D45" s="405"/>
      <c r="E45" s="405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19"/>
      <c r="Q45" s="119"/>
      <c r="R45" s="119"/>
      <c r="S45" s="268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.75" customHeight="1" thickBot="1">
      <c r="A46" s="263"/>
      <c r="B46" s="269" t="s">
        <v>58</v>
      </c>
      <c r="C46" s="270" t="s">
        <v>249</v>
      </c>
      <c r="D46" s="271" t="s">
        <v>60</v>
      </c>
      <c r="E46" s="272" t="s">
        <v>583</v>
      </c>
      <c r="F46" s="74"/>
      <c r="G46" s="188"/>
      <c r="H46" s="90"/>
      <c r="I46" s="181"/>
      <c r="J46" s="90"/>
      <c r="K46" s="182"/>
      <c r="L46" s="181"/>
      <c r="M46" s="90"/>
      <c r="N46" s="181"/>
      <c r="O46" s="93"/>
      <c r="P46" s="119"/>
      <c r="Q46" s="119"/>
      <c r="R46" s="119"/>
      <c r="S46" s="268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.75" customHeight="1" thickBot="1">
      <c r="A47" s="263"/>
      <c r="B47" s="273"/>
      <c r="C47" s="274"/>
      <c r="D47" s="273"/>
      <c r="E47" s="274"/>
      <c r="F47" s="74"/>
      <c r="G47" s="188"/>
      <c r="H47" s="90"/>
      <c r="I47" s="181"/>
      <c r="J47" s="90"/>
      <c r="K47" s="182"/>
      <c r="L47" s="181"/>
      <c r="M47" s="90"/>
      <c r="N47" s="181"/>
      <c r="O47" s="93"/>
      <c r="P47" s="119"/>
      <c r="Q47" s="119"/>
      <c r="R47" s="119"/>
      <c r="S47" s="268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.75" customHeight="1" thickBot="1">
      <c r="A48" s="401">
        <v>1</v>
      </c>
      <c r="B48" s="275" t="s">
        <v>192</v>
      </c>
      <c r="C48" s="276"/>
      <c r="D48" s="277"/>
      <c r="E48" s="278">
        <f>SUM(E49:E51)</f>
        <v>9848</v>
      </c>
      <c r="F48" s="279"/>
      <c r="G48" s="181"/>
      <c r="H48" s="90"/>
      <c r="I48" s="182"/>
      <c r="J48" s="181"/>
      <c r="K48" s="211"/>
      <c r="L48" s="181"/>
      <c r="M48" s="90"/>
      <c r="N48" s="181"/>
      <c r="O48" s="75"/>
      <c r="P48" s="119"/>
      <c r="Q48" s="119"/>
      <c r="R48" s="119"/>
      <c r="S48" s="268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.75" customHeight="1">
      <c r="A49" s="402"/>
      <c r="B49" s="225" t="s">
        <v>334</v>
      </c>
      <c r="C49" s="216" t="s">
        <v>335</v>
      </c>
      <c r="D49" s="217" t="s">
        <v>192</v>
      </c>
      <c r="E49" s="280">
        <v>3478</v>
      </c>
      <c r="F49" s="163"/>
      <c r="G49" s="181"/>
      <c r="H49" s="90"/>
      <c r="I49" s="182"/>
      <c r="J49" s="181"/>
      <c r="K49" s="90"/>
      <c r="L49" s="181"/>
      <c r="M49" s="90"/>
      <c r="N49" s="181"/>
      <c r="O49" s="75"/>
      <c r="P49" s="119"/>
      <c r="Q49" s="119"/>
      <c r="R49" s="119"/>
      <c r="S49" s="268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.75" customHeight="1">
      <c r="A50" s="402"/>
      <c r="B50" s="197" t="s">
        <v>343</v>
      </c>
      <c r="C50" s="198" t="s">
        <v>335</v>
      </c>
      <c r="D50" s="199" t="s">
        <v>192</v>
      </c>
      <c r="E50" s="281">
        <v>3466</v>
      </c>
      <c r="F50" s="163"/>
      <c r="G50" s="181"/>
      <c r="H50" s="90"/>
      <c r="I50" s="182"/>
      <c r="J50" s="181"/>
      <c r="K50" s="90"/>
      <c r="L50" s="181"/>
      <c r="M50" s="90"/>
      <c r="N50" s="181"/>
      <c r="O50" s="75"/>
      <c r="P50" s="119"/>
      <c r="Q50" s="119"/>
      <c r="R50" s="119"/>
      <c r="S50" s="268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.75" customHeight="1" thickBot="1">
      <c r="A51" s="403"/>
      <c r="B51" s="202" t="s">
        <v>402</v>
      </c>
      <c r="C51" s="203" t="s">
        <v>335</v>
      </c>
      <c r="D51" s="204" t="s">
        <v>192</v>
      </c>
      <c r="E51" s="282">
        <v>2904</v>
      </c>
      <c r="F51" s="163"/>
      <c r="G51" s="181"/>
      <c r="H51" s="90"/>
      <c r="I51" s="182"/>
      <c r="J51" s="181"/>
      <c r="K51" s="211"/>
      <c r="L51" s="181"/>
      <c r="M51" s="90"/>
      <c r="N51" s="181"/>
      <c r="O51" s="75"/>
      <c r="P51" s="119"/>
      <c r="Q51" s="119"/>
      <c r="R51" s="119"/>
      <c r="S51" s="268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.75" customHeight="1" thickBot="1">
      <c r="A52" s="283" t="s">
        <v>326</v>
      </c>
      <c r="B52" s="284" t="s">
        <v>408</v>
      </c>
      <c r="C52" s="285">
        <v>1999</v>
      </c>
      <c r="D52" s="286" t="s">
        <v>192</v>
      </c>
      <c r="E52" s="287"/>
      <c r="F52" s="163"/>
      <c r="G52" s="181"/>
      <c r="H52" s="90"/>
      <c r="I52" s="181"/>
      <c r="J52" s="90"/>
      <c r="K52" s="182"/>
      <c r="L52" s="181"/>
      <c r="M52" s="90"/>
      <c r="N52" s="181"/>
      <c r="O52" s="75"/>
      <c r="P52" s="119"/>
      <c r="Q52" s="119"/>
      <c r="R52" s="119"/>
      <c r="S52" s="268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.75" customHeight="1" thickBot="1">
      <c r="A53" s="288"/>
      <c r="B53" s="264"/>
      <c r="C53" s="95"/>
      <c r="D53" s="94"/>
      <c r="E53" s="289"/>
      <c r="F53" s="189"/>
      <c r="G53" s="181"/>
      <c r="H53" s="90"/>
      <c r="I53" s="181"/>
      <c r="J53" s="90"/>
      <c r="K53" s="182"/>
      <c r="L53" s="181"/>
      <c r="M53" s="90"/>
      <c r="N53" s="181"/>
      <c r="O53" s="75"/>
      <c r="P53" s="119"/>
      <c r="Q53" s="119"/>
      <c r="R53" s="119"/>
      <c r="S53" s="268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.75" customHeight="1" thickBot="1">
      <c r="A54" s="401">
        <v>2</v>
      </c>
      <c r="B54" s="290" t="s">
        <v>157</v>
      </c>
      <c r="C54" s="291"/>
      <c r="D54" s="292"/>
      <c r="E54" s="293">
        <f>SUM(E55:E57)</f>
        <v>9026</v>
      </c>
      <c r="F54" s="279"/>
      <c r="G54" s="181"/>
      <c r="H54" s="90"/>
      <c r="I54" s="182"/>
      <c r="J54" s="181"/>
      <c r="K54" s="211"/>
      <c r="L54" s="181"/>
      <c r="M54" s="90"/>
      <c r="N54" s="181"/>
      <c r="O54" s="75"/>
      <c r="P54" s="119"/>
      <c r="Q54" s="119"/>
      <c r="R54" s="119"/>
      <c r="S54" s="268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.75" customHeight="1">
      <c r="A55" s="402"/>
      <c r="B55" s="215" t="s">
        <v>367</v>
      </c>
      <c r="C55" s="216" t="s">
        <v>335</v>
      </c>
      <c r="D55" s="217" t="s">
        <v>157</v>
      </c>
      <c r="E55" s="280">
        <v>3163</v>
      </c>
      <c r="F55" s="163"/>
      <c r="G55" s="181"/>
      <c r="H55" s="90"/>
      <c r="I55" s="181"/>
      <c r="J55" s="90"/>
      <c r="K55" s="182"/>
      <c r="L55" s="181"/>
      <c r="M55" s="90"/>
      <c r="N55" s="181"/>
      <c r="O55" s="75"/>
      <c r="P55" s="119"/>
      <c r="Q55" s="119"/>
      <c r="R55" s="119"/>
      <c r="S55" s="268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.75" customHeight="1">
      <c r="A56" s="402"/>
      <c r="B56" s="220" t="s">
        <v>390</v>
      </c>
      <c r="C56" s="198" t="s">
        <v>335</v>
      </c>
      <c r="D56" s="199" t="s">
        <v>157</v>
      </c>
      <c r="E56" s="281">
        <v>3007</v>
      </c>
      <c r="F56" s="163"/>
      <c r="G56" s="181"/>
      <c r="H56" s="90"/>
      <c r="I56" s="182"/>
      <c r="J56" s="181"/>
      <c r="K56" s="211"/>
      <c r="L56" s="181"/>
      <c r="M56" s="90"/>
      <c r="N56" s="181"/>
      <c r="O56" s="75"/>
      <c r="P56" s="119"/>
      <c r="Q56" s="119"/>
      <c r="R56" s="119"/>
      <c r="S56" s="268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 thickBot="1">
      <c r="A57" s="403"/>
      <c r="B57" s="221" t="s">
        <v>422</v>
      </c>
      <c r="C57" s="203" t="s">
        <v>335</v>
      </c>
      <c r="D57" s="204" t="s">
        <v>157</v>
      </c>
      <c r="E57" s="282">
        <v>2856</v>
      </c>
      <c r="F57" s="163"/>
      <c r="G57" s="181"/>
      <c r="H57" s="90"/>
      <c r="I57" s="182"/>
      <c r="J57" s="181"/>
      <c r="K57" s="211"/>
      <c r="L57" s="181"/>
      <c r="M57" s="90"/>
      <c r="N57" s="181"/>
      <c r="O57" s="75"/>
      <c r="P57" s="119"/>
      <c r="Q57" s="119"/>
      <c r="R57" s="119"/>
      <c r="S57" s="268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 thickBot="1">
      <c r="A58" s="283" t="s">
        <v>326</v>
      </c>
      <c r="B58" s="286" t="s">
        <v>549</v>
      </c>
      <c r="C58" s="294" t="s">
        <v>335</v>
      </c>
      <c r="D58" s="286" t="s">
        <v>157</v>
      </c>
      <c r="E58" s="287"/>
      <c r="F58" s="163"/>
      <c r="G58" s="181"/>
      <c r="H58" s="90"/>
      <c r="I58" s="182"/>
      <c r="J58" s="181"/>
      <c r="K58" s="90"/>
      <c r="L58" s="181"/>
      <c r="M58" s="90"/>
      <c r="N58" s="181"/>
      <c r="O58" s="75"/>
      <c r="P58" s="119"/>
      <c r="Q58" s="119"/>
      <c r="R58" s="119"/>
      <c r="S58" s="268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.75" customHeight="1" thickBot="1">
      <c r="A59" s="288"/>
      <c r="B59" s="264"/>
      <c r="C59" s="95"/>
      <c r="D59" s="94"/>
      <c r="E59" s="289"/>
      <c r="F59" s="189"/>
      <c r="G59" s="181"/>
      <c r="H59" s="90"/>
      <c r="I59" s="182"/>
      <c r="J59" s="181"/>
      <c r="K59" s="211"/>
      <c r="L59" s="181"/>
      <c r="M59" s="90"/>
      <c r="N59" s="181"/>
      <c r="O59" s="75"/>
      <c r="P59" s="119"/>
      <c r="Q59" s="119"/>
      <c r="R59" s="119"/>
      <c r="S59" s="268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.75" customHeight="1" thickBot="1">
      <c r="A60" s="401">
        <v>3</v>
      </c>
      <c r="B60" s="290" t="s">
        <v>383</v>
      </c>
      <c r="C60" s="291"/>
      <c r="D60" s="292"/>
      <c r="E60" s="293">
        <f>SUM(E61:E63)</f>
        <v>8549</v>
      </c>
      <c r="F60" s="279"/>
      <c r="G60" s="181"/>
      <c r="H60" s="90"/>
      <c r="I60" s="182"/>
      <c r="J60" s="181"/>
      <c r="K60" s="211"/>
      <c r="L60" s="181"/>
      <c r="M60" s="90"/>
      <c r="N60" s="181"/>
      <c r="O60" s="75"/>
      <c r="P60" s="119"/>
      <c r="Q60" s="119"/>
      <c r="R60" s="119"/>
      <c r="S60" s="268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.75" customHeight="1">
      <c r="A61" s="402"/>
      <c r="B61" s="215" t="s">
        <v>382</v>
      </c>
      <c r="C61" s="216" t="s">
        <v>335</v>
      </c>
      <c r="D61" s="217" t="s">
        <v>383</v>
      </c>
      <c r="E61" s="280">
        <v>3067</v>
      </c>
      <c r="F61" s="163"/>
      <c r="G61" s="181"/>
      <c r="H61" s="90"/>
      <c r="I61" s="182"/>
      <c r="J61" s="181"/>
      <c r="K61" s="90"/>
      <c r="L61" s="181"/>
      <c r="M61" s="90"/>
      <c r="N61" s="181"/>
      <c r="O61" s="75"/>
      <c r="P61" s="119"/>
      <c r="Q61" s="119"/>
      <c r="R61" s="119"/>
      <c r="S61" s="268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.75" customHeight="1">
      <c r="A62" s="402"/>
      <c r="B62" s="220" t="s">
        <v>428</v>
      </c>
      <c r="C62" s="198" t="s">
        <v>358</v>
      </c>
      <c r="D62" s="199" t="s">
        <v>383</v>
      </c>
      <c r="E62" s="281">
        <v>2830</v>
      </c>
      <c r="F62" s="163"/>
      <c r="G62" s="181"/>
      <c r="H62" s="90"/>
      <c r="I62" s="181"/>
      <c r="J62" s="90"/>
      <c r="K62" s="182"/>
      <c r="L62" s="181"/>
      <c r="M62" s="90"/>
      <c r="N62" s="181"/>
      <c r="O62" s="75"/>
      <c r="P62" s="119"/>
      <c r="Q62" s="119"/>
      <c r="R62" s="119"/>
      <c r="S62" s="268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.75" customHeight="1" thickBot="1">
      <c r="A63" s="403"/>
      <c r="B63" s="221" t="s">
        <v>470</v>
      </c>
      <c r="C63" s="203" t="s">
        <v>335</v>
      </c>
      <c r="D63" s="204" t="s">
        <v>383</v>
      </c>
      <c r="E63" s="282">
        <v>2652</v>
      </c>
      <c r="F63" s="163"/>
      <c r="G63" s="181"/>
      <c r="H63" s="90"/>
      <c r="I63" s="182"/>
      <c r="J63" s="181"/>
      <c r="K63" s="90"/>
      <c r="L63" s="181"/>
      <c r="M63" s="90"/>
      <c r="N63" s="181"/>
      <c r="O63" s="75"/>
      <c r="P63" s="119"/>
      <c r="Q63" s="119"/>
      <c r="R63" s="119"/>
      <c r="S63" s="268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5.75" customHeight="1" thickBot="1">
      <c r="A64" s="283" t="s">
        <v>326</v>
      </c>
      <c r="B64" s="284"/>
      <c r="C64" s="294"/>
      <c r="D64" s="286"/>
      <c r="E64" s="287"/>
      <c r="F64" s="163"/>
      <c r="G64" s="181"/>
      <c r="H64" s="90"/>
      <c r="I64" s="182"/>
      <c r="J64" s="181"/>
      <c r="K64" s="90"/>
      <c r="L64" s="181"/>
      <c r="M64" s="90"/>
      <c r="N64" s="181"/>
      <c r="O64" s="75"/>
      <c r="P64" s="119"/>
      <c r="Q64" s="119"/>
      <c r="R64" s="119"/>
      <c r="S64" s="268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5.75" customHeight="1" thickBot="1">
      <c r="A65" s="288"/>
      <c r="B65" s="264"/>
      <c r="C65" s="95"/>
      <c r="D65" s="94"/>
      <c r="E65" s="289"/>
      <c r="F65" s="189"/>
      <c r="G65" s="181"/>
      <c r="H65" s="90"/>
      <c r="I65" s="181"/>
      <c r="J65" s="90"/>
      <c r="K65" s="182"/>
      <c r="L65" s="181"/>
      <c r="M65" s="90"/>
      <c r="N65" s="181"/>
      <c r="O65" s="231"/>
      <c r="P65" s="119"/>
      <c r="Q65" s="119"/>
      <c r="R65" s="119"/>
      <c r="S65" s="268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5.75" customHeight="1" thickBot="1">
      <c r="A66" s="401">
        <v>4</v>
      </c>
      <c r="B66" s="290" t="s">
        <v>311</v>
      </c>
      <c r="C66" s="291"/>
      <c r="D66" s="292"/>
      <c r="E66" s="293">
        <f>SUM(E67:E69)</f>
        <v>8301</v>
      </c>
      <c r="F66" s="279"/>
      <c r="G66" s="181"/>
      <c r="H66" s="90"/>
      <c r="I66" s="182"/>
      <c r="J66" s="181"/>
      <c r="K66" s="90"/>
      <c r="L66" s="181"/>
      <c r="M66" s="90"/>
      <c r="N66" s="181"/>
      <c r="O66" s="75"/>
      <c r="P66" s="119"/>
      <c r="Q66" s="119"/>
      <c r="R66" s="119"/>
      <c r="S66" s="268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5.75" customHeight="1">
      <c r="A67" s="402"/>
      <c r="B67" s="215" t="s">
        <v>396</v>
      </c>
      <c r="C67" s="216" t="s">
        <v>358</v>
      </c>
      <c r="D67" s="217" t="s">
        <v>311</v>
      </c>
      <c r="E67" s="280">
        <v>2973</v>
      </c>
      <c r="F67" s="163"/>
      <c r="G67" s="181"/>
      <c r="H67" s="90"/>
      <c r="I67" s="181"/>
      <c r="J67" s="90"/>
      <c r="K67" s="182"/>
      <c r="L67" s="181"/>
      <c r="M67" s="90"/>
      <c r="N67" s="181"/>
      <c r="O67" s="75"/>
      <c r="P67" s="119"/>
      <c r="Q67" s="119"/>
      <c r="R67" s="119"/>
      <c r="S67" s="268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5.75" customHeight="1">
      <c r="A68" s="402"/>
      <c r="B68" s="220" t="s">
        <v>449</v>
      </c>
      <c r="C68" s="198" t="s">
        <v>358</v>
      </c>
      <c r="D68" s="199" t="s">
        <v>311</v>
      </c>
      <c r="E68" s="281">
        <v>2678</v>
      </c>
      <c r="F68" s="163"/>
      <c r="G68" s="181"/>
      <c r="H68" s="90"/>
      <c r="I68" s="182"/>
      <c r="J68" s="181"/>
      <c r="K68" s="211"/>
      <c r="L68" s="181"/>
      <c r="M68" s="90"/>
      <c r="N68" s="181"/>
      <c r="O68" s="75"/>
      <c r="P68" s="119"/>
      <c r="Q68" s="119"/>
      <c r="R68" s="119"/>
      <c r="S68" s="268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5.75" customHeight="1" thickBot="1">
      <c r="A69" s="403"/>
      <c r="B69" s="221" t="s">
        <v>476</v>
      </c>
      <c r="C69" s="203" t="s">
        <v>358</v>
      </c>
      <c r="D69" s="204" t="s">
        <v>311</v>
      </c>
      <c r="E69" s="282">
        <v>2650</v>
      </c>
      <c r="F69" s="163"/>
      <c r="G69" s="181"/>
      <c r="H69" s="90"/>
      <c r="I69" s="182"/>
      <c r="J69" s="181"/>
      <c r="K69" s="211"/>
      <c r="L69" s="181"/>
      <c r="M69" s="90"/>
      <c r="N69" s="181"/>
      <c r="O69" s="75"/>
      <c r="P69" s="119"/>
      <c r="Q69" s="119"/>
      <c r="R69" s="119"/>
      <c r="S69" s="268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5.75" customHeight="1" thickBot="1">
      <c r="A70" s="283" t="s">
        <v>326</v>
      </c>
      <c r="B70" s="286" t="s">
        <v>511</v>
      </c>
      <c r="C70" s="294" t="s">
        <v>335</v>
      </c>
      <c r="D70" s="286" t="s">
        <v>311</v>
      </c>
      <c r="E70" s="287"/>
      <c r="F70" s="163"/>
      <c r="G70" s="181"/>
      <c r="H70" s="90"/>
      <c r="I70" s="182"/>
      <c r="J70" s="181"/>
      <c r="K70" s="211"/>
      <c r="L70" s="181"/>
      <c r="M70" s="90"/>
      <c r="N70" s="181"/>
      <c r="O70" s="93"/>
      <c r="P70" s="119"/>
      <c r="Q70" s="119"/>
      <c r="R70" s="119"/>
      <c r="S70" s="268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5.75" customHeight="1" thickBot="1">
      <c r="A71" s="288"/>
      <c r="B71" s="264"/>
      <c r="C71" s="95"/>
      <c r="D71" s="94"/>
      <c r="E71" s="289"/>
      <c r="F71" s="189"/>
      <c r="G71" s="181"/>
      <c r="H71" s="90"/>
      <c r="I71" s="181"/>
      <c r="J71" s="90"/>
      <c r="K71" s="182"/>
      <c r="L71" s="181"/>
      <c r="M71" s="90"/>
      <c r="N71" s="181"/>
      <c r="O71" s="75"/>
      <c r="P71" s="119"/>
      <c r="Q71" s="119"/>
      <c r="R71" s="119"/>
      <c r="S71" s="268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5.75" customHeight="1" thickBot="1">
      <c r="A72" s="401">
        <v>5</v>
      </c>
      <c r="B72" s="290" t="s">
        <v>151</v>
      </c>
      <c r="C72" s="291"/>
      <c r="D72" s="292"/>
      <c r="E72" s="293">
        <f>SUM(E73:E75)</f>
        <v>8208</v>
      </c>
      <c r="F72" s="279"/>
      <c r="G72" s="181"/>
      <c r="H72" s="90"/>
      <c r="I72" s="182"/>
      <c r="J72" s="181"/>
      <c r="K72" s="211"/>
      <c r="L72" s="181"/>
      <c r="M72" s="90"/>
      <c r="N72" s="181"/>
      <c r="O72" s="75"/>
      <c r="P72" s="119"/>
      <c r="Q72" s="119"/>
      <c r="R72" s="119"/>
      <c r="S72" s="268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5.75" customHeight="1">
      <c r="A73" s="402"/>
      <c r="B73" s="225" t="s">
        <v>375</v>
      </c>
      <c r="C73" s="216" t="s">
        <v>358</v>
      </c>
      <c r="D73" s="217" t="s">
        <v>151</v>
      </c>
      <c r="E73" s="280">
        <v>3095</v>
      </c>
      <c r="F73" s="163"/>
      <c r="G73" s="181"/>
      <c r="H73" s="90"/>
      <c r="I73" s="182"/>
      <c r="J73" s="181"/>
      <c r="K73" s="90"/>
      <c r="L73" s="181"/>
      <c r="M73" s="90"/>
      <c r="N73" s="181"/>
      <c r="O73" s="75"/>
      <c r="P73" s="119"/>
      <c r="Q73" s="119"/>
      <c r="R73" s="119"/>
      <c r="S73" s="268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5.75" customHeight="1">
      <c r="A74" s="402"/>
      <c r="B74" s="197" t="s">
        <v>442</v>
      </c>
      <c r="C74" s="198" t="s">
        <v>358</v>
      </c>
      <c r="D74" s="199" t="s">
        <v>151</v>
      </c>
      <c r="E74" s="281">
        <v>2756</v>
      </c>
      <c r="F74" s="163"/>
      <c r="G74" s="181"/>
      <c r="H74" s="90"/>
      <c r="I74" s="182"/>
      <c r="J74" s="181"/>
      <c r="K74" s="211"/>
      <c r="L74" s="181"/>
      <c r="M74" s="90"/>
      <c r="N74" s="181"/>
      <c r="O74" s="75"/>
      <c r="P74" s="119"/>
      <c r="Q74" s="119"/>
      <c r="R74" s="119"/>
      <c r="S74" s="268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5.75" customHeight="1" thickBot="1">
      <c r="A75" s="403"/>
      <c r="B75" s="202" t="s">
        <v>530</v>
      </c>
      <c r="C75" s="203" t="s">
        <v>358</v>
      </c>
      <c r="D75" s="204" t="s">
        <v>151</v>
      </c>
      <c r="E75" s="282">
        <v>2357</v>
      </c>
      <c r="F75" s="163"/>
      <c r="G75" s="181"/>
      <c r="H75" s="90"/>
      <c r="I75" s="181"/>
      <c r="J75" s="90"/>
      <c r="K75" s="182"/>
      <c r="L75" s="181"/>
      <c r="M75" s="90"/>
      <c r="N75" s="181"/>
      <c r="O75" s="75"/>
      <c r="P75" s="119"/>
      <c r="Q75" s="119"/>
      <c r="R75" s="119"/>
      <c r="S75" s="268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5.75" customHeight="1" thickBot="1">
      <c r="A76" s="283" t="s">
        <v>326</v>
      </c>
      <c r="B76" s="284"/>
      <c r="C76" s="294"/>
      <c r="D76" s="286"/>
      <c r="E76" s="287"/>
      <c r="F76" s="163"/>
      <c r="G76" s="181"/>
      <c r="H76" s="90"/>
      <c r="I76" s="182"/>
      <c r="J76" s="181"/>
      <c r="K76" s="90"/>
      <c r="L76" s="181"/>
      <c r="M76" s="90"/>
      <c r="N76" s="181"/>
      <c r="O76" s="75"/>
      <c r="P76" s="119"/>
      <c r="Q76" s="119"/>
      <c r="R76" s="119"/>
      <c r="S76" s="268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5.75" customHeight="1" thickBot="1">
      <c r="A77" s="288"/>
      <c r="B77" s="264"/>
      <c r="C77" s="95"/>
      <c r="D77" s="94"/>
      <c r="E77" s="289"/>
      <c r="F77" s="189"/>
      <c r="G77" s="181"/>
      <c r="H77" s="90"/>
      <c r="I77" s="181"/>
      <c r="J77" s="90"/>
      <c r="K77" s="182"/>
      <c r="L77" s="181"/>
      <c r="M77" s="90"/>
      <c r="N77" s="181"/>
      <c r="O77" s="75"/>
      <c r="P77" s="119"/>
      <c r="Q77" s="119"/>
      <c r="R77" s="119"/>
      <c r="S77" s="268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5.75" customHeight="1" thickBot="1">
      <c r="A78" s="401">
        <v>6</v>
      </c>
      <c r="B78" s="290" t="s">
        <v>120</v>
      </c>
      <c r="C78" s="291"/>
      <c r="D78" s="292"/>
      <c r="E78" s="293">
        <f>SUM(E79:E81)</f>
        <v>7541</v>
      </c>
      <c r="F78" s="279"/>
      <c r="G78" s="181"/>
      <c r="H78" s="90"/>
      <c r="I78" s="181"/>
      <c r="J78" s="90"/>
      <c r="K78" s="182"/>
      <c r="L78" s="181"/>
      <c r="M78" s="90"/>
      <c r="N78" s="181"/>
      <c r="O78" s="75"/>
      <c r="P78" s="119"/>
      <c r="Q78" s="119"/>
      <c r="R78" s="119"/>
      <c r="S78" s="268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.75" customHeight="1">
      <c r="A79" s="402"/>
      <c r="B79" s="225" t="s">
        <v>350</v>
      </c>
      <c r="C79" s="216" t="s">
        <v>335</v>
      </c>
      <c r="D79" s="217" t="s">
        <v>120</v>
      </c>
      <c r="E79" s="280">
        <v>3354</v>
      </c>
      <c r="F79" s="163"/>
      <c r="G79" s="181"/>
      <c r="H79" s="90"/>
      <c r="I79" s="182"/>
      <c r="J79" s="181"/>
      <c r="K79" s="211"/>
      <c r="L79" s="181"/>
      <c r="M79" s="90"/>
      <c r="N79" s="181"/>
      <c r="O79" s="75"/>
      <c r="P79" s="119"/>
      <c r="Q79" s="119"/>
      <c r="R79" s="119"/>
      <c r="S79" s="268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5.75" customHeight="1">
      <c r="A80" s="402"/>
      <c r="B80" s="197" t="s">
        <v>482</v>
      </c>
      <c r="C80" s="198" t="s">
        <v>335</v>
      </c>
      <c r="D80" s="199" t="s">
        <v>120</v>
      </c>
      <c r="E80" s="281">
        <v>2642</v>
      </c>
      <c r="F80" s="163"/>
      <c r="G80" s="181"/>
      <c r="H80" s="90"/>
      <c r="I80" s="182"/>
      <c r="J80" s="181"/>
      <c r="K80" s="90"/>
      <c r="L80" s="181"/>
      <c r="M80" s="90"/>
      <c r="N80" s="181"/>
      <c r="O80" s="75"/>
      <c r="P80" s="119"/>
      <c r="Q80" s="119"/>
      <c r="R80" s="119"/>
      <c r="S80" s="268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5.75" customHeight="1" thickBot="1">
      <c r="A81" s="403"/>
      <c r="B81" s="202" t="s">
        <v>554</v>
      </c>
      <c r="C81" s="203" t="s">
        <v>358</v>
      </c>
      <c r="D81" s="204" t="s">
        <v>120</v>
      </c>
      <c r="E81" s="282">
        <v>1545</v>
      </c>
      <c r="F81" s="163"/>
      <c r="G81" s="181"/>
      <c r="H81" s="90"/>
      <c r="I81" s="182"/>
      <c r="J81" s="181"/>
      <c r="K81" s="211"/>
      <c r="L81" s="181"/>
      <c r="M81" s="90"/>
      <c r="N81" s="181"/>
      <c r="O81" s="75"/>
      <c r="P81" s="119"/>
      <c r="Q81" s="119"/>
      <c r="R81" s="119"/>
      <c r="S81" s="268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5.75" customHeight="1" thickBot="1">
      <c r="A82" s="283" t="s">
        <v>326</v>
      </c>
      <c r="B82" s="284"/>
      <c r="C82" s="294"/>
      <c r="D82" s="286"/>
      <c r="E82" s="287"/>
      <c r="F82" s="163"/>
      <c r="G82" s="181"/>
      <c r="H82" s="90"/>
      <c r="I82" s="181"/>
      <c r="J82" s="90"/>
      <c r="K82" s="182"/>
      <c r="L82" s="181"/>
      <c r="M82" s="90"/>
      <c r="N82" s="181"/>
      <c r="O82" s="75"/>
      <c r="P82" s="119"/>
      <c r="Q82" s="119"/>
      <c r="R82" s="119"/>
      <c r="S82" s="268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5.75" customHeight="1" thickBot="1">
      <c r="A83" s="288"/>
      <c r="B83" s="264"/>
      <c r="C83" s="95"/>
      <c r="D83" s="94"/>
      <c r="E83" s="289"/>
      <c r="F83" s="189"/>
      <c r="G83" s="181"/>
      <c r="H83" s="90"/>
      <c r="I83" s="182"/>
      <c r="J83" s="181"/>
      <c r="K83" s="90"/>
      <c r="L83" s="181"/>
      <c r="M83" s="90"/>
      <c r="N83" s="181"/>
      <c r="O83" s="93"/>
      <c r="P83" s="119"/>
      <c r="Q83" s="119"/>
      <c r="R83" s="119"/>
      <c r="S83" s="268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5.75" customHeight="1" thickBot="1">
      <c r="A84" s="401">
        <v>7</v>
      </c>
      <c r="B84" s="290" t="s">
        <v>100</v>
      </c>
      <c r="C84" s="291"/>
      <c r="D84" s="292"/>
      <c r="E84" s="293">
        <f>SUM(E85:E87)</f>
        <v>7353</v>
      </c>
      <c r="F84" s="279"/>
      <c r="G84" s="181"/>
      <c r="H84" s="90"/>
      <c r="I84" s="182"/>
      <c r="J84" s="181"/>
      <c r="K84" s="90"/>
      <c r="L84" s="181"/>
      <c r="M84" s="90"/>
      <c r="N84" s="181"/>
      <c r="O84" s="93"/>
      <c r="P84" s="119"/>
      <c r="Q84" s="119"/>
      <c r="R84" s="119"/>
      <c r="S84" s="268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5.75" customHeight="1">
      <c r="A85" s="402"/>
      <c r="B85" s="225" t="s">
        <v>456</v>
      </c>
      <c r="C85" s="216" t="s">
        <v>335</v>
      </c>
      <c r="D85" s="217" t="s">
        <v>100</v>
      </c>
      <c r="E85" s="280">
        <v>2671</v>
      </c>
      <c r="F85" s="163"/>
      <c r="G85" s="181"/>
      <c r="H85" s="90"/>
      <c r="I85" s="181"/>
      <c r="J85" s="90"/>
      <c r="K85" s="182"/>
      <c r="L85" s="181"/>
      <c r="M85" s="90"/>
      <c r="N85" s="181"/>
      <c r="O85" s="93"/>
      <c r="P85" s="119"/>
      <c r="Q85" s="119"/>
      <c r="R85" s="119"/>
      <c r="S85" s="268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5.75" customHeight="1">
      <c r="A86" s="402"/>
      <c r="B86" s="197" t="s">
        <v>525</v>
      </c>
      <c r="C86" s="198" t="s">
        <v>335</v>
      </c>
      <c r="D86" s="199" t="s">
        <v>100</v>
      </c>
      <c r="E86" s="281">
        <v>2414</v>
      </c>
      <c r="F86" s="163"/>
      <c r="G86" s="181"/>
      <c r="H86" s="79"/>
      <c r="I86" s="181"/>
      <c r="J86" s="75"/>
      <c r="K86" s="181"/>
      <c r="L86" s="75"/>
      <c r="M86" s="182"/>
      <c r="N86" s="181"/>
      <c r="O86" s="181"/>
      <c r="P86" s="119"/>
      <c r="Q86" s="119"/>
      <c r="R86" s="119"/>
      <c r="S86" s="268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5.75" customHeight="1" thickBot="1">
      <c r="A87" s="403"/>
      <c r="B87" s="202" t="s">
        <v>537</v>
      </c>
      <c r="C87" s="203" t="s">
        <v>358</v>
      </c>
      <c r="D87" s="204" t="s">
        <v>100</v>
      </c>
      <c r="E87" s="282">
        <v>2268</v>
      </c>
      <c r="F87" s="163"/>
      <c r="G87" s="181"/>
      <c r="H87" s="90"/>
      <c r="I87" s="182"/>
      <c r="J87" s="181"/>
      <c r="K87" s="90"/>
      <c r="L87" s="181"/>
      <c r="M87" s="90"/>
      <c r="N87" s="181"/>
      <c r="O87" s="75"/>
      <c r="P87" s="119"/>
      <c r="Q87" s="119"/>
      <c r="R87" s="119"/>
      <c r="S87" s="268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5.75" customHeight="1" thickBot="1">
      <c r="A88" s="283" t="s">
        <v>326</v>
      </c>
      <c r="B88" s="284" t="s">
        <v>542</v>
      </c>
      <c r="C88" s="285">
        <v>2000</v>
      </c>
      <c r="D88" s="286" t="s">
        <v>100</v>
      </c>
      <c r="E88" s="287"/>
      <c r="F88" s="163"/>
      <c r="G88" s="181"/>
      <c r="H88" s="90"/>
      <c r="I88" s="182"/>
      <c r="J88" s="181"/>
      <c r="K88" s="211"/>
      <c r="L88" s="181"/>
      <c r="M88" s="90"/>
      <c r="N88" s="181"/>
      <c r="O88" s="75"/>
      <c r="P88" s="119"/>
      <c r="Q88" s="119"/>
      <c r="R88" s="119"/>
      <c r="S88" s="268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7.5" customHeight="1">
      <c r="A89" s="288"/>
      <c r="B89" s="289"/>
      <c r="C89" s="295"/>
      <c r="D89" s="296"/>
      <c r="E89" s="289"/>
      <c r="F89" s="189"/>
      <c r="G89" s="181"/>
      <c r="H89" s="90"/>
      <c r="I89" s="181"/>
      <c r="J89" s="90"/>
      <c r="K89" s="182"/>
      <c r="L89" s="181"/>
      <c r="M89" s="90"/>
      <c r="N89" s="181"/>
      <c r="O89" s="75"/>
      <c r="P89" s="119"/>
      <c r="Q89" s="119"/>
      <c r="R89" s="119"/>
      <c r="S89" s="268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7.25" customHeight="1">
      <c r="A90" s="404" t="s">
        <v>328</v>
      </c>
      <c r="B90" s="405"/>
      <c r="C90" s="436" t="s">
        <v>584</v>
      </c>
      <c r="D90" s="405"/>
      <c r="E90" s="405"/>
      <c r="F90" s="405"/>
      <c r="G90" s="405"/>
      <c r="H90" s="405"/>
      <c r="I90" s="405"/>
      <c r="J90" s="405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</sheetData>
  <sheetProtection/>
  <mergeCells count="24">
    <mergeCell ref="A78:A81"/>
    <mergeCell ref="A1:S1"/>
    <mergeCell ref="E2:G2"/>
    <mergeCell ref="S2:S3"/>
    <mergeCell ref="C2:C3"/>
    <mergeCell ref="D2:D3"/>
    <mergeCell ref="A2:A3"/>
    <mergeCell ref="B2:B3"/>
    <mergeCell ref="A84:A87"/>
    <mergeCell ref="A90:B90"/>
    <mergeCell ref="C90:J90"/>
    <mergeCell ref="K2:L2"/>
    <mergeCell ref="Q2:R2"/>
    <mergeCell ref="O2:P2"/>
    <mergeCell ref="M2:N2"/>
    <mergeCell ref="A43:B43"/>
    <mergeCell ref="C43:S43"/>
    <mergeCell ref="A45:E45"/>
    <mergeCell ref="A48:A51"/>
    <mergeCell ref="A54:A57"/>
    <mergeCell ref="A60:A63"/>
    <mergeCell ref="H2:J2"/>
    <mergeCell ref="A66:A69"/>
    <mergeCell ref="A72:A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0"/>
  <sheetViews>
    <sheetView zoomScalePageLayoutView="0" workbookViewId="0" topLeftCell="A1">
      <selection activeCell="H101" sqref="H101"/>
    </sheetView>
  </sheetViews>
  <sheetFormatPr defaultColWidth="17.28125" defaultRowHeight="15.75" customHeight="1"/>
  <cols>
    <col min="1" max="1" width="8.28125" style="0" customWidth="1"/>
    <col min="2" max="2" width="21.7109375" style="0" customWidth="1"/>
    <col min="3" max="3" width="9.140625" style="0" customWidth="1"/>
    <col min="4" max="4" width="20.140625" style="0" customWidth="1"/>
    <col min="5" max="10" width="10.7109375" style="0" customWidth="1"/>
    <col min="11" max="11" width="9.28125" style="0" customWidth="1"/>
    <col min="12" max="14" width="10.7109375" style="0" customWidth="1"/>
    <col min="15" max="25" width="11.57421875" style="0" customWidth="1"/>
  </cols>
  <sheetData>
    <row r="1" spans="1:25" ht="16.5" customHeight="1" thickBot="1">
      <c r="A1" s="431" t="s">
        <v>585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4.25" customHeight="1" thickBot="1">
      <c r="A2" s="447"/>
      <c r="B2" s="449" t="s">
        <v>58</v>
      </c>
      <c r="C2" s="461" t="s">
        <v>249</v>
      </c>
      <c r="D2" s="449" t="s">
        <v>60</v>
      </c>
      <c r="E2" s="458" t="s">
        <v>61</v>
      </c>
      <c r="F2" s="410"/>
      <c r="G2" s="410"/>
      <c r="H2" s="458" t="s">
        <v>62</v>
      </c>
      <c r="I2" s="410"/>
      <c r="J2" s="463" t="s">
        <v>20</v>
      </c>
      <c r="K2" s="410"/>
      <c r="L2" s="410"/>
      <c r="M2" s="458" t="s">
        <v>586</v>
      </c>
      <c r="N2" s="410"/>
      <c r="O2" s="447" t="s">
        <v>64</v>
      </c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 customHeight="1" thickBot="1">
      <c r="A3" s="448"/>
      <c r="B3" s="428"/>
      <c r="C3" s="464"/>
      <c r="D3" s="428"/>
      <c r="E3" s="120" t="s">
        <v>65</v>
      </c>
      <c r="F3" s="121" t="s">
        <v>66</v>
      </c>
      <c r="G3" s="122" t="s">
        <v>67</v>
      </c>
      <c r="H3" s="120" t="s">
        <v>65</v>
      </c>
      <c r="I3" s="122" t="s">
        <v>67</v>
      </c>
      <c r="J3" s="123" t="s">
        <v>65</v>
      </c>
      <c r="K3" s="121" t="s">
        <v>66</v>
      </c>
      <c r="L3" s="124" t="s">
        <v>67</v>
      </c>
      <c r="M3" s="120" t="s">
        <v>65</v>
      </c>
      <c r="N3" s="124" t="s">
        <v>67</v>
      </c>
      <c r="O3" s="448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4.25" customHeight="1">
      <c r="A4" s="125" t="s">
        <v>68</v>
      </c>
      <c r="B4" s="126" t="s">
        <v>587</v>
      </c>
      <c r="C4" s="127" t="s">
        <v>70</v>
      </c>
      <c r="D4" s="128" t="s">
        <v>588</v>
      </c>
      <c r="E4" s="129" t="s">
        <v>87</v>
      </c>
      <c r="F4" s="130" t="s">
        <v>370</v>
      </c>
      <c r="G4" s="131">
        <f>IF(E4="",0,ROUNDDOWN((POWER(('[3]Konst'!$C$30-($E4*'[3]Konst'!$E$30)),'[3]Konst'!$D$30))*'[3]Konst'!$B$30,0))</f>
        <v>663</v>
      </c>
      <c r="H4" s="129" t="s">
        <v>589</v>
      </c>
      <c r="I4" s="131">
        <f>IF(H4="",0,ROUNDDOWN((POWER((($H4*100)-'[3]Konst'!$C$32),'[3]Konst'!$D$32))*'[3]Konst'!$B$32,0))</f>
        <v>655</v>
      </c>
      <c r="J4" s="132" t="s">
        <v>116</v>
      </c>
      <c r="K4" s="130"/>
      <c r="L4" s="133">
        <f>IF(J4="",0,ROUNDDOWN((POWER((($J4*100)-'[3]Konst'!$C$33),'[3]Konst'!$D$33))*'[3]Konst'!$B$33,0))</f>
        <v>498</v>
      </c>
      <c r="M4" s="129" t="s">
        <v>590</v>
      </c>
      <c r="N4" s="131">
        <f>IF(M4="",0,ROUNDDOWN((POWER(($M4-'[3]Konst'!$C$35),'[3]Konst'!$D$35))*'[3]Konst'!$B$35,0))</f>
        <v>303</v>
      </c>
      <c r="O4" s="134">
        <f aca="true" t="shared" si="0" ref="O4:O20">SUM(G4,I4,L4,N4)</f>
        <v>2119</v>
      </c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4.25" customHeight="1">
      <c r="A5" s="135" t="s">
        <v>77</v>
      </c>
      <c r="B5" s="136" t="s">
        <v>591</v>
      </c>
      <c r="C5" s="49" t="s">
        <v>70</v>
      </c>
      <c r="D5" s="50" t="s">
        <v>151</v>
      </c>
      <c r="E5" s="43" t="s">
        <v>592</v>
      </c>
      <c r="F5" s="41" t="s">
        <v>245</v>
      </c>
      <c r="G5" s="40">
        <f>IF(E5="",0,ROUNDDOWN((POWER(('[3]Konst'!$C$30-($E5*'[3]Konst'!$E$30)),'[3]Konst'!$D$30))*'[3]Konst'!$B$30,0))</f>
        <v>598</v>
      </c>
      <c r="H5" s="43" t="s">
        <v>593</v>
      </c>
      <c r="I5" s="40">
        <f>IF(H5="",0,ROUNDDOWN((POWER((($H5*100)-'[3]Konst'!$C$32),'[3]Konst'!$D$32))*'[3]Konst'!$B$32,0))</f>
        <v>588</v>
      </c>
      <c r="J5" s="38" t="s">
        <v>594</v>
      </c>
      <c r="K5" s="41"/>
      <c r="L5" s="42">
        <f>IF(J5="",0,ROUNDDOWN((POWER((($J5*100)-'[3]Konst'!$C$33),'[3]Konst'!$D$33))*'[3]Konst'!$B$33,0))</f>
        <v>516</v>
      </c>
      <c r="M5" s="43" t="s">
        <v>595</v>
      </c>
      <c r="N5" s="40">
        <f>IF(M5="",0,ROUNDDOWN((POWER(($M5-'[3]Konst'!$C$35),'[3]Konst'!$D$35))*'[3]Konst'!$B$35,0))</f>
        <v>324</v>
      </c>
      <c r="O5" s="46">
        <f t="shared" si="0"/>
        <v>2026</v>
      </c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4.25" customHeight="1">
      <c r="A6" s="135" t="s">
        <v>85</v>
      </c>
      <c r="B6" s="136" t="s">
        <v>596</v>
      </c>
      <c r="C6" s="49" t="s">
        <v>70</v>
      </c>
      <c r="D6" s="50" t="s">
        <v>192</v>
      </c>
      <c r="E6" s="43" t="s">
        <v>72</v>
      </c>
      <c r="F6" s="41" t="s">
        <v>245</v>
      </c>
      <c r="G6" s="40">
        <f>IF(E6="",0,ROUNDDOWN((POWER(('[3]Konst'!$C$30-($E6*'[3]Konst'!$E$30)),'[3]Konst'!$D$30))*'[3]Konst'!$B$30,0))</f>
        <v>659</v>
      </c>
      <c r="H6" s="43" t="s">
        <v>597</v>
      </c>
      <c r="I6" s="40">
        <f>IF(H6="",0,ROUNDDOWN((POWER((($H6*100)-'[3]Konst'!$C$32),'[3]Konst'!$D$32))*'[3]Konst'!$B$32,0))</f>
        <v>460</v>
      </c>
      <c r="J6" s="38" t="s">
        <v>598</v>
      </c>
      <c r="K6" s="41"/>
      <c r="L6" s="42">
        <f>IF(J6="",0,ROUNDDOWN((POWER((($J6*100)-'[3]Konst'!$C$33),'[3]Konst'!$D$33))*'[3]Konst'!$B$33,0))</f>
        <v>576</v>
      </c>
      <c r="M6" s="43" t="s">
        <v>599</v>
      </c>
      <c r="N6" s="40">
        <f>IF(M6="",0,ROUNDDOWN((POWER(($M6-'[3]Konst'!$C$35),'[3]Konst'!$D$35))*'[3]Konst'!$B$35,0))</f>
        <v>290</v>
      </c>
      <c r="O6" s="46">
        <f t="shared" si="0"/>
        <v>1985</v>
      </c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4.25" customHeight="1">
      <c r="A7" s="135" t="s">
        <v>91</v>
      </c>
      <c r="B7" s="136" t="s">
        <v>600</v>
      </c>
      <c r="C7" s="49" t="s">
        <v>70</v>
      </c>
      <c r="D7" s="50" t="s">
        <v>601</v>
      </c>
      <c r="E7" s="43" t="s">
        <v>416</v>
      </c>
      <c r="F7" s="41" t="s">
        <v>370</v>
      </c>
      <c r="G7" s="40">
        <f>IF(E7="",0,ROUNDDOWN((POWER(('[3]Konst'!$C$30-($E7*'[3]Konst'!$E$30)),'[3]Konst'!$D$30))*'[3]Konst'!$B$30,0))</f>
        <v>495</v>
      </c>
      <c r="H7" s="43" t="s">
        <v>602</v>
      </c>
      <c r="I7" s="40">
        <f>IF(H7="",0,ROUNDDOWN((POWER((($H7*100)-'[3]Konst'!$C$32),'[3]Konst'!$D$32))*'[3]Konst'!$B$32,0))</f>
        <v>621</v>
      </c>
      <c r="J7" s="38" t="s">
        <v>603</v>
      </c>
      <c r="K7" s="41"/>
      <c r="L7" s="42">
        <f>IF(J7="",0,ROUNDDOWN((POWER((($J7*100)-'[3]Konst'!$C$33),'[3]Konst'!$D$33))*'[3]Konst'!$B$33,0))</f>
        <v>451</v>
      </c>
      <c r="M7" s="43" t="s">
        <v>604</v>
      </c>
      <c r="N7" s="40">
        <f>IF(M7="",0,ROUNDDOWN((POWER(($M7-'[3]Konst'!$C$35),'[3]Konst'!$D$35))*'[3]Konst'!$B$35,0))</f>
        <v>404</v>
      </c>
      <c r="O7" s="46">
        <f t="shared" si="0"/>
        <v>1971</v>
      </c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4.25" customHeight="1">
      <c r="A8" s="135" t="s">
        <v>98</v>
      </c>
      <c r="B8" s="136" t="s">
        <v>605</v>
      </c>
      <c r="C8" s="137">
        <v>2001</v>
      </c>
      <c r="D8" s="37" t="s">
        <v>910</v>
      </c>
      <c r="E8" s="43" t="s">
        <v>606</v>
      </c>
      <c r="F8" s="41" t="s">
        <v>370</v>
      </c>
      <c r="G8" s="40">
        <f>IF(E8="",0,ROUNDDOWN((POWER(('[3]Konst'!$C$30-($E8*'[3]Konst'!$E$30)),'[3]Konst'!$D$30))*'[3]Konst'!$B$30,0))</f>
        <v>666</v>
      </c>
      <c r="H8" s="43" t="s">
        <v>597</v>
      </c>
      <c r="I8" s="40">
        <f>IF(H8="",0,ROUNDDOWN((POWER((($H8*100)-'[3]Konst'!$C$32),'[3]Konst'!$D$32))*'[3]Konst'!$B$32,0))</f>
        <v>460</v>
      </c>
      <c r="J8" s="38" t="s">
        <v>607</v>
      </c>
      <c r="K8" s="41"/>
      <c r="L8" s="42">
        <f>IF(J8="",0,ROUNDDOWN((POWER((($J8*100)-'[3]Konst'!$C$33),'[3]Konst'!$D$33))*'[3]Konst'!$B$33,0))</f>
        <v>466</v>
      </c>
      <c r="M8" s="43" t="s">
        <v>608</v>
      </c>
      <c r="N8" s="40">
        <f>IF(M8="",0,ROUNDDOWN((POWER(($M8-'[3]Konst'!$C$35),'[3]Konst'!$D$35))*'[3]Konst'!$B$35,0))</f>
        <v>374</v>
      </c>
      <c r="O8" s="46">
        <f t="shared" si="0"/>
        <v>1966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4.25" customHeight="1">
      <c r="A9" s="135" t="s">
        <v>105</v>
      </c>
      <c r="B9" s="136" t="s">
        <v>609</v>
      </c>
      <c r="C9" s="49" t="s">
        <v>70</v>
      </c>
      <c r="D9" s="50" t="s">
        <v>79</v>
      </c>
      <c r="E9" s="43" t="s">
        <v>610</v>
      </c>
      <c r="F9" s="41" t="s">
        <v>73</v>
      </c>
      <c r="G9" s="40">
        <f>IF(E9="",0,ROUNDDOWN((POWER(('[3]Konst'!$C$30-($E9*'[3]Konst'!$E$30)),'[3]Konst'!$D$30))*'[3]Konst'!$B$30,0))</f>
        <v>585</v>
      </c>
      <c r="H9" s="43" t="s">
        <v>611</v>
      </c>
      <c r="I9" s="40">
        <f>IF(H9="",0,ROUNDDOWN((POWER((($H9*100)-'[3]Konst'!$C$32),'[3]Konst'!$D$32))*'[3]Konst'!$B$32,0))</f>
        <v>523</v>
      </c>
      <c r="J9" s="38" t="s">
        <v>612</v>
      </c>
      <c r="K9" s="41"/>
      <c r="L9" s="42">
        <f>IF(J9="",0,ROUNDDOWN((POWER((($J9*100)-'[3]Konst'!$C$33),'[3]Konst'!$D$33))*'[3]Konst'!$B$33,0))</f>
        <v>540</v>
      </c>
      <c r="M9" s="43" t="s">
        <v>613</v>
      </c>
      <c r="N9" s="40">
        <f>IF(M9="",0,ROUNDDOWN((POWER(($M9-'[3]Konst'!$C$35),'[3]Konst'!$D$35))*'[3]Konst'!$B$35,0))</f>
        <v>314</v>
      </c>
      <c r="O9" s="46">
        <f t="shared" si="0"/>
        <v>1962</v>
      </c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>
      <c r="A10" s="135" t="s">
        <v>112</v>
      </c>
      <c r="B10" s="136" t="s">
        <v>614</v>
      </c>
      <c r="C10" s="49" t="s">
        <v>70</v>
      </c>
      <c r="D10" s="50" t="s">
        <v>383</v>
      </c>
      <c r="E10" s="43" t="s">
        <v>615</v>
      </c>
      <c r="F10" s="41" t="s">
        <v>370</v>
      </c>
      <c r="G10" s="40">
        <f>IF(E10="",0,ROUNDDOWN((POWER(('[3]Konst'!$C$30-($E10*'[3]Konst'!$E$30)),'[3]Konst'!$D$30))*'[3]Konst'!$B$30,0))</f>
        <v>577</v>
      </c>
      <c r="H10" s="43" t="s">
        <v>593</v>
      </c>
      <c r="I10" s="40">
        <f>IF(H10="",0,ROUNDDOWN((POWER((($H10*100)-'[3]Konst'!$C$32),'[3]Konst'!$D$32))*'[3]Konst'!$B$32,0))</f>
        <v>588</v>
      </c>
      <c r="J10" s="38" t="s">
        <v>209</v>
      </c>
      <c r="K10" s="41"/>
      <c r="L10" s="42">
        <f>IF(J10="",0,ROUNDDOWN((POWER((($J10*100)-'[3]Konst'!$C$33),'[3]Konst'!$D$33))*'[3]Konst'!$B$33,0))</f>
        <v>408</v>
      </c>
      <c r="M10" s="43" t="s">
        <v>616</v>
      </c>
      <c r="N10" s="40">
        <f>IF(M10="",0,ROUNDDOWN((POWER(($M10-'[3]Konst'!$C$35),'[3]Konst'!$D$35))*'[3]Konst'!$B$35,0))</f>
        <v>371</v>
      </c>
      <c r="O10" s="46">
        <f t="shared" si="0"/>
        <v>1944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>
      <c r="A11" s="135" t="s">
        <v>118</v>
      </c>
      <c r="B11" s="139" t="s">
        <v>617</v>
      </c>
      <c r="C11" s="36" t="s">
        <v>70</v>
      </c>
      <c r="D11" s="37" t="s">
        <v>192</v>
      </c>
      <c r="E11" s="43" t="s">
        <v>618</v>
      </c>
      <c r="F11" s="41" t="s">
        <v>370</v>
      </c>
      <c r="G11" s="40">
        <f>IF(E11="",0,ROUNDDOWN((POWER(('[3]Konst'!$C$30-($E11*'[3]Konst'!$E$30)),'[3]Konst'!$D$30))*'[3]Konst'!$B$30,0))</f>
        <v>457</v>
      </c>
      <c r="H11" s="43" t="s">
        <v>619</v>
      </c>
      <c r="I11" s="40">
        <f>IF(H11="",0,ROUNDDOWN((POWER((($H11*100)-'[3]Konst'!$C$32),'[3]Konst'!$D$32))*'[3]Konst'!$B$32,0))</f>
        <v>689</v>
      </c>
      <c r="J11" s="38" t="s">
        <v>612</v>
      </c>
      <c r="K11" s="41"/>
      <c r="L11" s="42">
        <f>IF(J11="",0,ROUNDDOWN((POWER((($J11*100)-'[3]Konst'!$C$33),'[3]Konst'!$D$33))*'[3]Konst'!$B$33,0))</f>
        <v>540</v>
      </c>
      <c r="M11" s="43" t="s">
        <v>620</v>
      </c>
      <c r="N11" s="40">
        <f>IF(M11="",0,ROUNDDOWN((POWER(($M11-'[3]Konst'!$C$35),'[3]Konst'!$D$35))*'[3]Konst'!$B$35,0))</f>
        <v>255</v>
      </c>
      <c r="O11" s="46">
        <f t="shared" si="0"/>
        <v>1941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4.25" customHeight="1">
      <c r="A12" s="135" t="s">
        <v>125</v>
      </c>
      <c r="B12" s="136" t="s">
        <v>621</v>
      </c>
      <c r="C12" s="49" t="s">
        <v>70</v>
      </c>
      <c r="D12" s="50" t="s">
        <v>622</v>
      </c>
      <c r="E12" s="43" t="s">
        <v>623</v>
      </c>
      <c r="F12" s="41" t="s">
        <v>370</v>
      </c>
      <c r="G12" s="40">
        <f>IF(E12="",0,ROUNDDOWN((POWER(('[3]Konst'!$C$30-($E12*'[3]Konst'!$E$30)),'[3]Konst'!$D$30))*'[3]Konst'!$B$30,0))</f>
        <v>245</v>
      </c>
      <c r="H12" s="43" t="s">
        <v>624</v>
      </c>
      <c r="I12" s="40">
        <f>IF(H12="",0,ROUNDDOWN((POWER((($H12*100)-'[3]Konst'!$C$32),'[3]Konst'!$D$32))*'[3]Konst'!$B$32,0))</f>
        <v>724</v>
      </c>
      <c r="J12" s="38" t="s">
        <v>625</v>
      </c>
      <c r="K12" s="41"/>
      <c r="L12" s="42">
        <f>IF(J12="",0,ROUNDDOWN((POWER((($J12*100)-'[3]Konst'!$C$33),'[3]Konst'!$D$33))*'[3]Konst'!$B$33,0))</f>
        <v>477</v>
      </c>
      <c r="M12" s="43" t="s">
        <v>626</v>
      </c>
      <c r="N12" s="40">
        <f>IF(M12="",0,ROUNDDOWN((POWER(($M12-'[3]Konst'!$C$35),'[3]Konst'!$D$35))*'[3]Konst'!$B$35,0))</f>
        <v>352</v>
      </c>
      <c r="O12" s="46">
        <f t="shared" si="0"/>
        <v>1798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4.25" customHeight="1">
      <c r="A13" s="135" t="s">
        <v>130</v>
      </c>
      <c r="B13" s="136" t="s">
        <v>627</v>
      </c>
      <c r="C13" s="49" t="s">
        <v>70</v>
      </c>
      <c r="D13" s="50" t="s">
        <v>93</v>
      </c>
      <c r="E13" s="43" t="s">
        <v>121</v>
      </c>
      <c r="F13" s="41" t="s">
        <v>73</v>
      </c>
      <c r="G13" s="40">
        <f>IF(E13="",0,ROUNDDOWN((POWER(('[3]Konst'!$C$30-($E13*'[3]Konst'!$E$30)),'[3]Konst'!$D$30))*'[3]Konst'!$B$30,0))</f>
        <v>581</v>
      </c>
      <c r="H13" s="43" t="s">
        <v>602</v>
      </c>
      <c r="I13" s="40">
        <f>IF(H13="",0,ROUNDDOWN((POWER((($H13*100)-'[3]Konst'!$C$32),'[3]Konst'!$D$32))*'[3]Konst'!$B$32,0))</f>
        <v>621</v>
      </c>
      <c r="J13" s="38" t="s">
        <v>628</v>
      </c>
      <c r="K13" s="41"/>
      <c r="L13" s="42">
        <f>IF(J13="",0,ROUNDDOWN((POWER((($J13*100)-'[3]Konst'!$C$33),'[3]Konst'!$D$33))*'[3]Konst'!$B$33,0))</f>
        <v>443</v>
      </c>
      <c r="M13" s="43" t="s">
        <v>629</v>
      </c>
      <c r="N13" s="40">
        <f>IF(M13="",0,ROUNDDOWN((POWER(($M13-'[3]Konst'!$C$35),'[3]Konst'!$D$35))*'[3]Konst'!$B$35,0))</f>
        <v>118</v>
      </c>
      <c r="O13" s="46">
        <f t="shared" si="0"/>
        <v>1763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>
      <c r="A14" s="135" t="s">
        <v>135</v>
      </c>
      <c r="B14" s="136" t="s">
        <v>630</v>
      </c>
      <c r="C14" s="49" t="s">
        <v>70</v>
      </c>
      <c r="D14" s="50" t="s">
        <v>151</v>
      </c>
      <c r="E14" s="43" t="s">
        <v>610</v>
      </c>
      <c r="F14" s="41" t="s">
        <v>245</v>
      </c>
      <c r="G14" s="40">
        <f>IF(E14="",0,ROUNDDOWN((POWER(('[3]Konst'!$C$30-($E14*'[3]Konst'!$E$30)),'[3]Konst'!$D$30))*'[3]Konst'!$B$30,0))</f>
        <v>585</v>
      </c>
      <c r="H14" s="43" t="s">
        <v>631</v>
      </c>
      <c r="I14" s="40">
        <f>IF(H14="",0,ROUNDDOWN((POWER((($H14*100)-'[3]Konst'!$C$32),'[3]Konst'!$D$32))*'[3]Konst'!$B$32,0))</f>
        <v>399</v>
      </c>
      <c r="J14" s="38" t="s">
        <v>632</v>
      </c>
      <c r="K14" s="41"/>
      <c r="L14" s="42">
        <f>IF(J14="",0,ROUNDDOWN((POWER((($J14*100)-'[3]Konst'!$C$33),'[3]Konst'!$D$33))*'[3]Konst'!$B$33,0))</f>
        <v>296</v>
      </c>
      <c r="M14" s="43" t="s">
        <v>633</v>
      </c>
      <c r="N14" s="40">
        <f>IF(M14="",0,ROUNDDOWN((POWER(($M14-'[3]Konst'!$C$35),'[3]Konst'!$D$35))*'[3]Konst'!$B$35,0))</f>
        <v>350</v>
      </c>
      <c r="O14" s="46">
        <f t="shared" si="0"/>
        <v>1630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4.25" customHeight="1">
      <c r="A15" s="135" t="s">
        <v>139</v>
      </c>
      <c r="B15" s="136" t="s">
        <v>634</v>
      </c>
      <c r="C15" s="137">
        <v>2001</v>
      </c>
      <c r="D15" s="50" t="s">
        <v>114</v>
      </c>
      <c r="E15" s="43" t="s">
        <v>635</v>
      </c>
      <c r="F15" s="41" t="s">
        <v>245</v>
      </c>
      <c r="G15" s="40">
        <f>IF(E15="",0,ROUNDDOWN((POWER(('[3]Konst'!$C$30-($E15*'[3]Konst'!$E$30)),'[3]Konst'!$D$30))*'[3]Konst'!$B$30,0))</f>
        <v>501</v>
      </c>
      <c r="H15" s="43" t="s">
        <v>636</v>
      </c>
      <c r="I15" s="40">
        <f>IF(H15="",0,ROUNDDOWN((POWER((($H15*100)-'[3]Konst'!$C$32),'[3]Konst'!$D$32))*'[3]Konst'!$B$32,0))</f>
        <v>369</v>
      </c>
      <c r="J15" s="38" t="s">
        <v>637</v>
      </c>
      <c r="K15" s="41"/>
      <c r="L15" s="42">
        <f>IF(J15="",0,ROUNDDOWN((POWER((($J15*100)-'[3]Konst'!$C$33),'[3]Konst'!$D$33))*'[3]Konst'!$B$33,0))</f>
        <v>411</v>
      </c>
      <c r="M15" s="43" t="s">
        <v>638</v>
      </c>
      <c r="N15" s="40">
        <f>IF(M15="",0,ROUNDDOWN((POWER(($M15-'[3]Konst'!$C$35),'[3]Konst'!$D$35))*'[3]Konst'!$B$35,0))</f>
        <v>251</v>
      </c>
      <c r="O15" s="46">
        <f t="shared" si="0"/>
        <v>1532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2" customFormat="1" ht="14.25" customHeight="1">
      <c r="A16" s="135" t="s">
        <v>144</v>
      </c>
      <c r="B16" s="136" t="s">
        <v>639</v>
      </c>
      <c r="C16" s="49" t="s">
        <v>70</v>
      </c>
      <c r="D16" s="50" t="s">
        <v>192</v>
      </c>
      <c r="E16" s="43" t="s">
        <v>640</v>
      </c>
      <c r="F16" s="60" t="s">
        <v>245</v>
      </c>
      <c r="G16" s="59">
        <f>IF(E16="",0,ROUNDDOWN((POWER(('[3]Konst'!$C$30-($E16*'[3]Konst'!$E$30)),'[3]Konst'!$D$30))*'[3]Konst'!$B$30,0))</f>
        <v>491</v>
      </c>
      <c r="H16" s="43" t="s">
        <v>602</v>
      </c>
      <c r="I16" s="59">
        <f>IF(H16="",0,ROUNDDOWN((POWER((($H16*100)-'[3]Konst'!$C$32),'[3]Konst'!$D$32))*'[3]Konst'!$B$32,0))</f>
        <v>621</v>
      </c>
      <c r="J16" s="38" t="s">
        <v>641</v>
      </c>
      <c r="K16" s="60"/>
      <c r="L16" s="61">
        <f>IF(J16="",0,ROUNDDOWN((POWER((($J16*100)-'[3]Konst'!$C$33),'[3]Konst'!$D$33))*'[3]Konst'!$B$33,0))</f>
        <v>216</v>
      </c>
      <c r="M16" s="43" t="s">
        <v>642</v>
      </c>
      <c r="N16" s="59">
        <f>IF(M16="",0,ROUNDDOWN((POWER(($M16-'[3]Konst'!$C$35),'[3]Konst'!$D$35))*'[3]Konst'!$B$35,0))</f>
        <v>129</v>
      </c>
      <c r="O16" s="46">
        <f t="shared" si="0"/>
        <v>1457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4.25" customHeight="1">
      <c r="A17" s="135" t="s">
        <v>149</v>
      </c>
      <c r="B17" s="136" t="s">
        <v>643</v>
      </c>
      <c r="C17" s="49" t="s">
        <v>70</v>
      </c>
      <c r="D17" s="50" t="s">
        <v>383</v>
      </c>
      <c r="E17" s="43" t="s">
        <v>644</v>
      </c>
      <c r="F17" s="41" t="s">
        <v>73</v>
      </c>
      <c r="G17" s="40">
        <f>IF(E17="",0,ROUNDDOWN((POWER(('[3]Konst'!$C$30-($E17*'[3]Konst'!$E$30)),'[3]Konst'!$D$30))*'[3]Konst'!$B$30,0))</f>
        <v>241</v>
      </c>
      <c r="H17" s="43" t="s">
        <v>645</v>
      </c>
      <c r="I17" s="40">
        <f>IF(H17="",0,ROUNDDOWN((POWER((($H17*100)-'[3]Konst'!$C$32),'[3]Konst'!$D$32))*'[3]Konst'!$B$32,0))</f>
        <v>340</v>
      </c>
      <c r="J17" s="38" t="s">
        <v>646</v>
      </c>
      <c r="K17" s="41"/>
      <c r="L17" s="42">
        <f>IF(J17="",0,ROUNDDOWN((POWER((($J17*100)-'[3]Konst'!$C$33),'[3]Konst'!$D$33))*'[3]Konst'!$B$33,0))</f>
        <v>315</v>
      </c>
      <c r="M17" s="43" t="s">
        <v>565</v>
      </c>
      <c r="N17" s="40">
        <f>IF(M17="",0,ROUNDDOWN((POWER(($M17-'[3]Konst'!$C$35),'[3]Konst'!$D$35))*'[3]Konst'!$B$35,0))</f>
        <v>309</v>
      </c>
      <c r="O17" s="46">
        <f t="shared" si="0"/>
        <v>1205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4.25" customHeight="1">
      <c r="A18" s="135" t="s">
        <v>155</v>
      </c>
      <c r="B18" s="136" t="s">
        <v>647</v>
      </c>
      <c r="C18" s="49" t="s">
        <v>70</v>
      </c>
      <c r="D18" s="50" t="s">
        <v>579</v>
      </c>
      <c r="E18" s="43" t="s">
        <v>648</v>
      </c>
      <c r="F18" s="41" t="s">
        <v>245</v>
      </c>
      <c r="G18" s="40">
        <f>IF(E18="",0,ROUNDDOWN((POWER(('[3]Konst'!$C$30-($E18*'[3]Konst'!$E$30)),'[3]Konst'!$D$30))*'[3]Konst'!$B$30,0))</f>
        <v>184</v>
      </c>
      <c r="H18" s="43" t="s">
        <v>631</v>
      </c>
      <c r="I18" s="40">
        <f>IF(H18="",0,ROUNDDOWN((POWER((($H18*100)-'[3]Konst'!$C$32),'[3]Konst'!$D$32))*'[3]Konst'!$B$32,0))</f>
        <v>399</v>
      </c>
      <c r="J18" s="38" t="s">
        <v>649</v>
      </c>
      <c r="K18" s="41"/>
      <c r="L18" s="42">
        <f>IF(J18="",0,ROUNDDOWN((POWER((($J18*100)-'[3]Konst'!$C$33),'[3]Konst'!$D$33))*'[3]Konst'!$B$33,0))</f>
        <v>276</v>
      </c>
      <c r="M18" s="43" t="s">
        <v>650</v>
      </c>
      <c r="N18" s="40">
        <f>IF(M18="",0,ROUNDDOWN((POWER(($M18-'[3]Konst'!$C$35),'[3]Konst'!$D$35))*'[3]Konst'!$B$35,0))</f>
        <v>198</v>
      </c>
      <c r="O18" s="46">
        <f t="shared" si="0"/>
        <v>1057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4.25" customHeight="1">
      <c r="A19" s="135" t="s">
        <v>161</v>
      </c>
      <c r="B19" s="136" t="s">
        <v>651</v>
      </c>
      <c r="C19" s="49" t="s">
        <v>70</v>
      </c>
      <c r="D19" s="50" t="s">
        <v>383</v>
      </c>
      <c r="E19" s="43" t="s">
        <v>652</v>
      </c>
      <c r="F19" s="41" t="s">
        <v>73</v>
      </c>
      <c r="G19" s="40">
        <f>IF(E19="",0,ROUNDDOWN((POWER(('[3]Konst'!$C$30-($E19*'[3]Konst'!$E$30)),'[3]Konst'!$D$30))*'[3]Konst'!$B$30,0))</f>
        <v>344</v>
      </c>
      <c r="H19" s="43" t="s">
        <v>653</v>
      </c>
      <c r="I19" s="40">
        <f>IF(H19="",0,ROUNDDOWN((POWER((($H19*100)-'[3]Konst'!$C$32),'[3]Konst'!$D$32))*'[3]Konst'!$B$32,0))</f>
        <v>429</v>
      </c>
      <c r="J19" s="38" t="s">
        <v>564</v>
      </c>
      <c r="K19" s="41"/>
      <c r="L19" s="42">
        <v>0</v>
      </c>
      <c r="M19" s="43" t="s">
        <v>654</v>
      </c>
      <c r="N19" s="40">
        <f>IF(M19="",0,ROUNDDOWN((POWER(($M19-'[3]Konst'!$C$35),'[3]Konst'!$D$35))*'[3]Konst'!$B$35,0))</f>
        <v>280</v>
      </c>
      <c r="O19" s="46">
        <f t="shared" si="0"/>
        <v>1053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4.25" customHeight="1" thickBot="1">
      <c r="A20" s="140" t="s">
        <v>655</v>
      </c>
      <c r="B20" s="141" t="s">
        <v>656</v>
      </c>
      <c r="C20" s="142" t="s">
        <v>70</v>
      </c>
      <c r="D20" s="143" t="s">
        <v>257</v>
      </c>
      <c r="E20" s="144" t="s">
        <v>657</v>
      </c>
      <c r="F20" s="68" t="s">
        <v>73</v>
      </c>
      <c r="G20" s="67">
        <f>IF(E20="",0,ROUNDDOWN((POWER(('[3]Konst'!$C$30-($E20*'[3]Konst'!$E$30)),'[3]Konst'!$D$30))*'[3]Konst'!$B$30,0))</f>
        <v>122</v>
      </c>
      <c r="H20" s="144" t="s">
        <v>564</v>
      </c>
      <c r="I20" s="67">
        <v>0</v>
      </c>
      <c r="J20" s="145" t="s">
        <v>220</v>
      </c>
      <c r="K20" s="68"/>
      <c r="L20" s="69">
        <f>IF(J20="",0,ROUNDDOWN((POWER((($J20*100)-'[3]Konst'!$C$33),'[3]Konst'!$D$33))*'[3]Konst'!$B$33,0))</f>
        <v>317</v>
      </c>
      <c r="M20" s="144" t="s">
        <v>658</v>
      </c>
      <c r="N20" s="67">
        <f>IF(M20="",0,ROUNDDOWN((POWER(($M20-'[3]Konst'!$C$35),'[3]Konst'!$D$35))*'[3]Konst'!$B$35,0))</f>
        <v>206</v>
      </c>
      <c r="O20" s="146">
        <f t="shared" si="0"/>
        <v>645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6" customHeight="1">
      <c r="A21" s="147"/>
      <c r="B21" s="75"/>
      <c r="C21" s="102"/>
      <c r="D21" s="76"/>
      <c r="E21" s="81"/>
      <c r="F21" s="148"/>
      <c r="G21" s="149"/>
      <c r="H21" s="81"/>
      <c r="I21" s="149"/>
      <c r="J21" s="81"/>
      <c r="K21" s="148"/>
      <c r="L21" s="149"/>
      <c r="M21" s="81"/>
      <c r="N21" s="149"/>
      <c r="O21" s="150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6.5" customHeight="1">
      <c r="A22" s="438" t="s">
        <v>169</v>
      </c>
      <c r="B22" s="405"/>
      <c r="C22" s="455" t="s">
        <v>659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4.25" customHeight="1">
      <c r="A23" s="147"/>
      <c r="B23" s="75"/>
      <c r="C23" s="102"/>
      <c r="D23" s="76"/>
      <c r="E23" s="81"/>
      <c r="F23" s="148"/>
      <c r="G23" s="149"/>
      <c r="H23" s="81"/>
      <c r="I23" s="149"/>
      <c r="J23" s="81"/>
      <c r="K23" s="148"/>
      <c r="L23" s="149"/>
      <c r="M23" s="81"/>
      <c r="N23" s="149"/>
      <c r="O23" s="150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6.5" customHeight="1" thickBot="1">
      <c r="A24" s="431" t="s">
        <v>660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4.25" customHeight="1" thickBot="1">
      <c r="A25" s="447"/>
      <c r="B25" s="459" t="s">
        <v>58</v>
      </c>
      <c r="C25" s="461" t="s">
        <v>249</v>
      </c>
      <c r="D25" s="445" t="s">
        <v>60</v>
      </c>
      <c r="E25" s="458" t="s">
        <v>61</v>
      </c>
      <c r="F25" s="423"/>
      <c r="G25" s="423"/>
      <c r="H25" s="458" t="s">
        <v>661</v>
      </c>
      <c r="I25" s="423"/>
      <c r="J25" s="423"/>
      <c r="K25" s="458" t="s">
        <v>11</v>
      </c>
      <c r="L25" s="423"/>
      <c r="M25" s="458" t="s">
        <v>34</v>
      </c>
      <c r="N25" s="423"/>
      <c r="O25" s="442" t="s">
        <v>64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4.25" customHeight="1" thickBot="1">
      <c r="A26" s="418"/>
      <c r="B26" s="460"/>
      <c r="C26" s="433"/>
      <c r="D26" s="432"/>
      <c r="E26" s="18" t="s">
        <v>65</v>
      </c>
      <c r="F26" s="14" t="s">
        <v>66</v>
      </c>
      <c r="G26" s="151" t="s">
        <v>67</v>
      </c>
      <c r="H26" s="18" t="s">
        <v>65</v>
      </c>
      <c r="I26" s="14" t="s">
        <v>66</v>
      </c>
      <c r="J26" s="151" t="s">
        <v>67</v>
      </c>
      <c r="K26" s="18" t="s">
        <v>65</v>
      </c>
      <c r="L26" s="151" t="s">
        <v>67</v>
      </c>
      <c r="M26" s="18" t="s">
        <v>65</v>
      </c>
      <c r="N26" s="151" t="s">
        <v>67</v>
      </c>
      <c r="O26" s="435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4.25" customHeight="1">
      <c r="A27" s="152" t="s">
        <v>68</v>
      </c>
      <c r="B27" s="153" t="s">
        <v>662</v>
      </c>
      <c r="C27" s="23" t="s">
        <v>70</v>
      </c>
      <c r="D27" s="24" t="s">
        <v>79</v>
      </c>
      <c r="E27" s="30" t="s">
        <v>663</v>
      </c>
      <c r="F27" s="28" t="s">
        <v>664</v>
      </c>
      <c r="G27" s="27">
        <f>IF(E27="",0,ROUNDDOWN((POWER(('[3]Konst'!$C$30-($E27*'[3]Konst'!$E$30)),'[3]Konst'!$D$30))*'[3]Konst'!$B$30,0))</f>
        <v>857</v>
      </c>
      <c r="H27" s="30" t="s">
        <v>665</v>
      </c>
      <c r="I27" s="28" t="s">
        <v>666</v>
      </c>
      <c r="J27" s="27">
        <f>IF(H27="",0,ROUNDDOWN((POWER((($H27*100)-'[3]Konst'!$C$33),'[3]Konst'!$D$33))*'[3]Konst'!$B$33,0))</f>
        <v>663</v>
      </c>
      <c r="K27" s="30" t="s">
        <v>667</v>
      </c>
      <c r="L27" s="27">
        <f>IF(K27="",0,ROUNDDOWN((POWER(('[3]Konst'!$C$28-($K27*'[3]Konst'!$E$28)),'[3]Konst'!$D$28))*'[3]Konst'!$B$28,0))</f>
        <v>809</v>
      </c>
      <c r="M27" s="30" t="s">
        <v>668</v>
      </c>
      <c r="N27" s="27">
        <f>IF(M27="",0,ROUNDDOWN((POWER(('[3]Konst'!$C$29-(VALUE(60*MID(M27,1,1))+VALUE(MID(M27,3,2))+VALUE(MID(M27,6,2)/100))),'[3]Konst'!$D$29))*'[3]Konst'!$B$29,0))</f>
        <v>514</v>
      </c>
      <c r="O27" s="154">
        <f aca="true" t="shared" si="1" ref="O27:O46">SUM(G27,J27,L27,N27)</f>
        <v>2843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4.25" customHeight="1">
      <c r="A28" s="155" t="s">
        <v>77</v>
      </c>
      <c r="B28" s="136" t="s">
        <v>669</v>
      </c>
      <c r="C28" s="49" t="s">
        <v>70</v>
      </c>
      <c r="D28" s="50" t="s">
        <v>93</v>
      </c>
      <c r="E28" s="43" t="s">
        <v>670</v>
      </c>
      <c r="F28" s="41" t="s">
        <v>671</v>
      </c>
      <c r="G28" s="40">
        <f>IF(E28="",0,ROUNDDOWN((POWER(('[3]Konst'!$C$30-($E28*'[3]Konst'!$E$30)),'[3]Konst'!$D$30))*'[3]Konst'!$B$30,0))</f>
        <v>725</v>
      </c>
      <c r="H28" s="43" t="s">
        <v>607</v>
      </c>
      <c r="I28" s="41" t="s">
        <v>664</v>
      </c>
      <c r="J28" s="40">
        <f>IF(H28="",0,ROUNDDOWN((POWER((($H28*100)-'[3]Konst'!$C$33),'[3]Konst'!$D$33))*'[3]Konst'!$B$33,0))</f>
        <v>466</v>
      </c>
      <c r="K28" s="43" t="s">
        <v>672</v>
      </c>
      <c r="L28" s="40">
        <f>IF(K28="",0,ROUNDDOWN((POWER(('[3]Konst'!$C$28-($K28*'[3]Konst'!$E$28)),'[3]Konst'!$D$28))*'[3]Konst'!$B$28,0))</f>
        <v>557</v>
      </c>
      <c r="M28" s="43" t="s">
        <v>673</v>
      </c>
      <c r="N28" s="40">
        <f>IF(M28="",0,ROUNDDOWN((POWER(('[3]Konst'!$C$29-(VALUE(60*MID(M28,1,1))+VALUE(MID(M28,3,2))+VALUE(MID(M28,6,2)/100))),'[3]Konst'!$D$29))*'[3]Konst'!$B$29,0))</f>
        <v>647</v>
      </c>
      <c r="O28" s="156">
        <f t="shared" si="1"/>
        <v>2395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4.25" customHeight="1">
      <c r="A29" s="155" t="s">
        <v>85</v>
      </c>
      <c r="B29" s="136" t="s">
        <v>674</v>
      </c>
      <c r="C29" s="49" t="s">
        <v>70</v>
      </c>
      <c r="D29" s="50" t="s">
        <v>383</v>
      </c>
      <c r="E29" s="43" t="s">
        <v>675</v>
      </c>
      <c r="F29" s="41" t="s">
        <v>664</v>
      </c>
      <c r="G29" s="40">
        <f>IF(E29="",0,ROUNDDOWN((POWER(('[3]Konst'!$C$30-($E29*'[3]Konst'!$E$30)),'[3]Konst'!$D$30))*'[3]Konst'!$B$30,0))</f>
        <v>628</v>
      </c>
      <c r="H29" s="43" t="s">
        <v>598</v>
      </c>
      <c r="I29" s="41" t="s">
        <v>676</v>
      </c>
      <c r="J29" s="40">
        <f>IF(H29="",0,ROUNDDOWN((POWER((($H29*100)-'[3]Konst'!$C$33),'[3]Konst'!$D$33))*'[3]Konst'!$B$33,0))</f>
        <v>576</v>
      </c>
      <c r="K29" s="43" t="s">
        <v>677</v>
      </c>
      <c r="L29" s="40">
        <f>IF(K29="",0,ROUNDDOWN((POWER(('[3]Konst'!$C$28-($K29*'[3]Konst'!$E$28)),'[3]Konst'!$D$28))*'[3]Konst'!$B$28,0))</f>
        <v>651</v>
      </c>
      <c r="M29" s="43" t="s">
        <v>678</v>
      </c>
      <c r="N29" s="40">
        <f>IF(M29="",0,ROUNDDOWN((POWER(('[3]Konst'!$C$29-(VALUE(60*MID(M29,1,1))+VALUE(MID(M29,3,2))+VALUE(MID(M29,6,2)/100))),'[3]Konst'!$D$29))*'[3]Konst'!$B$29,0))</f>
        <v>494</v>
      </c>
      <c r="O29" s="156">
        <f t="shared" si="1"/>
        <v>2349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4.25" customHeight="1">
      <c r="A30" s="155" t="s">
        <v>91</v>
      </c>
      <c r="B30" s="136" t="s">
        <v>679</v>
      </c>
      <c r="C30" s="49" t="s">
        <v>70</v>
      </c>
      <c r="D30" s="50" t="s">
        <v>151</v>
      </c>
      <c r="E30" s="43" t="s">
        <v>680</v>
      </c>
      <c r="F30" s="41" t="s">
        <v>664</v>
      </c>
      <c r="G30" s="40">
        <f>IF(E30="",0,ROUNDDOWN((POWER(('[3]Konst'!$C$30-($E30*'[3]Konst'!$E$30)),'[3]Konst'!$D$30))*'[3]Konst'!$B$30,0))</f>
        <v>524</v>
      </c>
      <c r="H30" s="43" t="s">
        <v>681</v>
      </c>
      <c r="I30" s="41" t="s">
        <v>459</v>
      </c>
      <c r="J30" s="40">
        <f>IF(H30="",0,ROUNDDOWN((POWER((($H30*100)-'[3]Konst'!$C$33),'[3]Konst'!$D$33))*'[3]Konst'!$B$33,0))</f>
        <v>487</v>
      </c>
      <c r="K30" s="43" t="s">
        <v>682</v>
      </c>
      <c r="L30" s="40">
        <f>IF(K30="",0,ROUNDDOWN((POWER(('[3]Konst'!$C$28-($K30*'[3]Konst'!$E$28)),'[3]Konst'!$D$28))*'[3]Konst'!$B$28,0))</f>
        <v>588</v>
      </c>
      <c r="M30" s="43" t="s">
        <v>683</v>
      </c>
      <c r="N30" s="40">
        <f>IF(M30="",0,ROUNDDOWN((POWER(('[3]Konst'!$C$29-(VALUE(60*MID(M30,1,1))+VALUE(MID(M30,3,2))+VALUE(MID(M30,6,2)/100))),'[3]Konst'!$D$29))*'[3]Konst'!$B$29,0))</f>
        <v>627</v>
      </c>
      <c r="O30" s="156">
        <f t="shared" si="1"/>
        <v>2226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4.25" customHeight="1">
      <c r="A31" s="155" t="s">
        <v>98</v>
      </c>
      <c r="B31" s="136" t="s">
        <v>684</v>
      </c>
      <c r="C31" s="49" t="s">
        <v>70</v>
      </c>
      <c r="D31" s="50" t="s">
        <v>180</v>
      </c>
      <c r="E31" s="43" t="s">
        <v>685</v>
      </c>
      <c r="F31" s="41" t="s">
        <v>664</v>
      </c>
      <c r="G31" s="40">
        <f>IF(E31="",0,ROUNDDOWN((POWER(('[3]Konst'!$C$30-($E31*'[3]Konst'!$E$30)),'[3]Konst'!$D$30))*'[3]Konst'!$B$30,0))</f>
        <v>809</v>
      </c>
      <c r="H31" s="43" t="s">
        <v>181</v>
      </c>
      <c r="I31" s="41" t="s">
        <v>370</v>
      </c>
      <c r="J31" s="40">
        <f>IF(H31="",0,ROUNDDOWN((POWER((($H31*100)-'[3]Konst'!$C$33),'[3]Konst'!$D$33))*'[3]Konst'!$B$33,0))</f>
        <v>503</v>
      </c>
      <c r="K31" s="43" t="s">
        <v>686</v>
      </c>
      <c r="L31" s="40">
        <f>IF(K31="",0,ROUNDDOWN((POWER(('[3]Konst'!$C$28-($K31*'[3]Konst'!$E$28)),'[3]Konst'!$D$28))*'[3]Konst'!$B$28,0))</f>
        <v>572</v>
      </c>
      <c r="M31" s="43" t="s">
        <v>687</v>
      </c>
      <c r="N31" s="40">
        <f>IF(M31="",0,ROUNDDOWN((POWER(('[3]Konst'!$C$29-(VALUE(60*MID(M31,1,1))+VALUE(MID(M31,3,2))+VALUE(MID(M31,6,2)/100))),'[3]Konst'!$D$29))*'[3]Konst'!$B$29,0))</f>
        <v>335</v>
      </c>
      <c r="O31" s="156">
        <f t="shared" si="1"/>
        <v>2219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4.25" customHeight="1">
      <c r="A32" s="155" t="s">
        <v>105</v>
      </c>
      <c r="B32" s="136" t="s">
        <v>688</v>
      </c>
      <c r="C32" s="49" t="s">
        <v>70</v>
      </c>
      <c r="D32" s="50" t="s">
        <v>151</v>
      </c>
      <c r="E32" s="43" t="s">
        <v>689</v>
      </c>
      <c r="F32" s="41" t="s">
        <v>664</v>
      </c>
      <c r="G32" s="40">
        <f>IF(E32="",0,ROUNDDOWN((POWER(('[3]Konst'!$C$30-($E32*'[3]Konst'!$E$30)),'[3]Konst'!$D$30))*'[3]Konst'!$B$30,0))</f>
        <v>601</v>
      </c>
      <c r="H32" s="43" t="s">
        <v>96</v>
      </c>
      <c r="I32" s="41" t="s">
        <v>690</v>
      </c>
      <c r="J32" s="40">
        <f>IF(H32="",0,ROUNDDOWN((POWER((($H32*100)-'[3]Konst'!$C$33),'[3]Konst'!$D$33))*'[3]Konst'!$B$33,0))</f>
        <v>446</v>
      </c>
      <c r="K32" s="43" t="s">
        <v>691</v>
      </c>
      <c r="L32" s="40">
        <f>IF(K32="",0,ROUNDDOWN((POWER(('[3]Konst'!$C$28-($K32*'[3]Konst'!$E$28)),'[3]Konst'!$D$28))*'[3]Konst'!$B$28,0))</f>
        <v>565</v>
      </c>
      <c r="M32" s="43" t="s">
        <v>692</v>
      </c>
      <c r="N32" s="40">
        <f>IF(M32="",0,ROUNDDOWN((POWER(('[3]Konst'!$C$29-(VALUE(60*MID(M32,1,1))+VALUE(MID(M32,3,2))+VALUE(MID(M32,6,2)/100))),'[3]Konst'!$D$29))*'[3]Konst'!$B$29,0))</f>
        <v>583</v>
      </c>
      <c r="O32" s="156">
        <f t="shared" si="1"/>
        <v>2195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4.25" customHeight="1">
      <c r="A33" s="155" t="s">
        <v>112</v>
      </c>
      <c r="B33" s="136" t="s">
        <v>693</v>
      </c>
      <c r="C33" s="49" t="s">
        <v>70</v>
      </c>
      <c r="D33" s="50" t="s">
        <v>579</v>
      </c>
      <c r="E33" s="43" t="s">
        <v>694</v>
      </c>
      <c r="F33" s="41" t="s">
        <v>664</v>
      </c>
      <c r="G33" s="40">
        <f>IF(E33="",0,ROUNDDOWN((POWER(('[3]Konst'!$C$30-($E33*'[3]Konst'!$E$30)),'[3]Konst'!$D$30))*'[3]Konst'!$B$30,0))</f>
        <v>570</v>
      </c>
      <c r="H33" s="43" t="s">
        <v>695</v>
      </c>
      <c r="I33" s="41" t="s">
        <v>431</v>
      </c>
      <c r="J33" s="40">
        <f>IF(H33="",0,ROUNDDOWN((POWER((($H33*100)-'[3]Konst'!$C$33),'[3]Konst'!$D$33))*'[3]Konst'!$B$33,0))</f>
        <v>433</v>
      </c>
      <c r="K33" s="43" t="s">
        <v>696</v>
      </c>
      <c r="L33" s="40">
        <f>IF(K33="",0,ROUNDDOWN((POWER(('[3]Konst'!$C$28-($K33*'[3]Konst'!$E$28)),'[3]Konst'!$D$28))*'[3]Konst'!$B$28,0))</f>
        <v>505</v>
      </c>
      <c r="M33" s="43" t="s">
        <v>697</v>
      </c>
      <c r="N33" s="40">
        <f>IF(M33="",0,ROUNDDOWN((POWER(('[3]Konst'!$C$29-(VALUE(60*MID(M33,1,1))+VALUE(MID(M33,3,2))+VALUE(MID(M33,6,2)/100))),'[3]Konst'!$D$29))*'[3]Konst'!$B$29,0))</f>
        <v>615</v>
      </c>
      <c r="O33" s="156">
        <f t="shared" si="1"/>
        <v>2123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4.25" customHeight="1">
      <c r="A34" s="155" t="s">
        <v>118</v>
      </c>
      <c r="B34" s="136" t="s">
        <v>698</v>
      </c>
      <c r="C34" s="137">
        <v>2001</v>
      </c>
      <c r="D34" s="50" t="s">
        <v>114</v>
      </c>
      <c r="E34" s="43" t="s">
        <v>699</v>
      </c>
      <c r="F34" s="41" t="s">
        <v>671</v>
      </c>
      <c r="G34" s="40">
        <f>IF(E34="",0,ROUNDDOWN((POWER(('[3]Konst'!$C$30-($E34*'[3]Konst'!$E$30)),'[3]Konst'!$D$30))*'[3]Konst'!$B$30,0))</f>
        <v>520</v>
      </c>
      <c r="H34" s="43" t="s">
        <v>700</v>
      </c>
      <c r="I34" s="41" t="s">
        <v>701</v>
      </c>
      <c r="J34" s="40">
        <f>IF(H34="",0,ROUNDDOWN((POWER((($H34*100)-'[3]Konst'!$C$33),'[3]Konst'!$D$33))*'[3]Konst'!$B$33,0))</f>
        <v>423</v>
      </c>
      <c r="K34" s="43" t="s">
        <v>702</v>
      </c>
      <c r="L34" s="40">
        <f>IF(K34="",0,ROUNDDOWN((POWER(('[3]Konst'!$C$28-($K34*'[3]Konst'!$E$28)),'[3]Konst'!$D$28))*'[3]Konst'!$B$28,0))</f>
        <v>527</v>
      </c>
      <c r="M34" s="43" t="s">
        <v>703</v>
      </c>
      <c r="N34" s="40">
        <f>IF(M34="",0,ROUNDDOWN((POWER(('[3]Konst'!$C$29-(VALUE(60*MID(M34,1,1))+VALUE(MID(M34,3,2))+VALUE(MID(M34,6,2)/100))),'[3]Konst'!$D$29))*'[3]Konst'!$B$29,0))</f>
        <v>522</v>
      </c>
      <c r="O34" s="156">
        <f t="shared" si="1"/>
        <v>1992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4.25" customHeight="1">
      <c r="A35" s="155" t="s">
        <v>125</v>
      </c>
      <c r="B35" s="139" t="s">
        <v>704</v>
      </c>
      <c r="C35" s="36" t="s">
        <v>70</v>
      </c>
      <c r="D35" s="37" t="s">
        <v>579</v>
      </c>
      <c r="E35" s="43" t="s">
        <v>705</v>
      </c>
      <c r="F35" s="41" t="s">
        <v>664</v>
      </c>
      <c r="G35" s="40">
        <f>IF(E35="",0,ROUNDDOWN((POWER(('[3]Konst'!$C$30-($E35*'[3]Konst'!$E$30)),'[3]Konst'!$D$30))*'[3]Konst'!$B$30,0))</f>
        <v>574</v>
      </c>
      <c r="H35" s="43" t="s">
        <v>706</v>
      </c>
      <c r="I35" s="41" t="s">
        <v>176</v>
      </c>
      <c r="J35" s="40">
        <f>IF(H35="",0,ROUNDDOWN((POWER((($H35*100)-'[3]Konst'!$C$33),'[3]Konst'!$D$33))*'[3]Konst'!$B$33,0))</f>
        <v>352</v>
      </c>
      <c r="K35" s="43" t="s">
        <v>707</v>
      </c>
      <c r="L35" s="40">
        <f>IF(K35="",0,ROUNDDOWN((POWER(('[3]Konst'!$C$28-($K35*'[3]Konst'!$E$28)),'[3]Konst'!$D$28))*'[3]Konst'!$B$28,0))</f>
        <v>488</v>
      </c>
      <c r="M35" s="43" t="s">
        <v>708</v>
      </c>
      <c r="N35" s="40">
        <f>IF(M35="",0,ROUNDDOWN((POWER(('[3]Konst'!$C$29-(VALUE(60*MID(M35,1,1))+VALUE(MID(M35,3,2))+VALUE(MID(M35,6,2)/100))),'[3]Konst'!$D$29))*'[3]Konst'!$B$29,0))</f>
        <v>456</v>
      </c>
      <c r="O35" s="156">
        <f t="shared" si="1"/>
        <v>1870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4.25" customHeight="1">
      <c r="A36" s="155" t="s">
        <v>130</v>
      </c>
      <c r="B36" s="139" t="s">
        <v>709</v>
      </c>
      <c r="C36" s="36" t="s">
        <v>70</v>
      </c>
      <c r="D36" s="37" t="s">
        <v>505</v>
      </c>
      <c r="E36" s="43" t="s">
        <v>710</v>
      </c>
      <c r="F36" s="41" t="s">
        <v>664</v>
      </c>
      <c r="G36" s="40">
        <f>IF(E36="",0,ROUNDDOWN((POWER(('[3]Konst'!$C$30-($E36*'[3]Konst'!$E$30)),'[3]Konst'!$D$30))*'[3]Konst'!$B$30,0))</f>
        <v>609</v>
      </c>
      <c r="H36" s="43" t="s">
        <v>711</v>
      </c>
      <c r="I36" s="41" t="s">
        <v>712</v>
      </c>
      <c r="J36" s="40">
        <v>0</v>
      </c>
      <c r="K36" s="43" t="s">
        <v>713</v>
      </c>
      <c r="L36" s="40">
        <f>IF(K36="",0,ROUNDDOWN((POWER(('[3]Konst'!$C$28-($K36*'[3]Konst'!$E$28)),'[3]Konst'!$D$28))*'[3]Konst'!$B$28,0))</f>
        <v>558</v>
      </c>
      <c r="M36" s="43" t="s">
        <v>714</v>
      </c>
      <c r="N36" s="40">
        <f>IF(M36="",0,ROUNDDOWN((POWER(('[3]Konst'!$C$29-(VALUE(60*MID(M36,1,1))+VALUE(MID(M36,3,2))+VALUE(MID(M36,6,2)/100))),'[3]Konst'!$D$29))*'[3]Konst'!$B$29,0))</f>
        <v>630</v>
      </c>
      <c r="O36" s="156">
        <f t="shared" si="1"/>
        <v>1797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62" customFormat="1" ht="14.25" customHeight="1">
      <c r="A37" s="155" t="s">
        <v>135</v>
      </c>
      <c r="B37" s="136" t="s">
        <v>715</v>
      </c>
      <c r="C37" s="49" t="s">
        <v>70</v>
      </c>
      <c r="D37" s="50" t="s">
        <v>192</v>
      </c>
      <c r="E37" s="43" t="s">
        <v>716</v>
      </c>
      <c r="F37" s="60" t="s">
        <v>664</v>
      </c>
      <c r="G37" s="59">
        <f>IF(E37="",0,ROUNDDOWN((POWER(('[3]Konst'!$C$30-($E37*'[3]Konst'!$E$30)),'[3]Konst'!$D$30))*'[3]Konst'!$B$30,0))</f>
        <v>488</v>
      </c>
      <c r="H37" s="43" t="s">
        <v>717</v>
      </c>
      <c r="I37" s="60" t="s">
        <v>239</v>
      </c>
      <c r="J37" s="59">
        <f>IF(H37="",0,ROUNDDOWN((POWER((($H37*100)-'[3]Konst'!$C$33),'[3]Konst'!$D$33))*'[3]Konst'!$B$33,0))</f>
        <v>324</v>
      </c>
      <c r="K37" s="43" t="s">
        <v>718</v>
      </c>
      <c r="L37" s="59">
        <f>IF(K37="",0,ROUNDDOWN((POWER(('[3]Konst'!$C$28-($K37*'[3]Konst'!$E$28)),'[3]Konst'!$D$28))*'[3]Konst'!$B$28,0))</f>
        <v>417</v>
      </c>
      <c r="M37" s="43" t="s">
        <v>719</v>
      </c>
      <c r="N37" s="59">
        <f>IF(M37="",0,ROUNDDOWN((POWER(('[3]Konst'!$C$29-(VALUE(60*MID(M37,1,1))+VALUE(MID(M37,3,2))+VALUE(MID(M37,6,2)/100))),'[3]Konst'!$D$29))*'[3]Konst'!$B$29,0))</f>
        <v>478</v>
      </c>
      <c r="O37" s="156">
        <f t="shared" si="1"/>
        <v>1707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4.25" customHeight="1">
      <c r="A38" s="155" t="s">
        <v>139</v>
      </c>
      <c r="B38" s="136" t="s">
        <v>720</v>
      </c>
      <c r="C38" s="49" t="s">
        <v>70</v>
      </c>
      <c r="D38" s="50" t="s">
        <v>192</v>
      </c>
      <c r="E38" s="43" t="s">
        <v>721</v>
      </c>
      <c r="F38" s="41" t="s">
        <v>664</v>
      </c>
      <c r="G38" s="40">
        <f>IF(E38="",0,ROUNDDOWN((POWER(('[3]Konst'!$C$30-($E38*'[3]Konst'!$E$30)),'[3]Konst'!$D$30))*'[3]Konst'!$B$30,0))</f>
        <v>483</v>
      </c>
      <c r="H38" s="43" t="s">
        <v>706</v>
      </c>
      <c r="I38" s="41" t="s">
        <v>431</v>
      </c>
      <c r="J38" s="40">
        <f>IF(H38="",0,ROUNDDOWN((POWER((($H38*100)-'[3]Konst'!$C$33),'[3]Konst'!$D$33))*'[3]Konst'!$B$33,0))</f>
        <v>352</v>
      </c>
      <c r="K38" s="43" t="s">
        <v>722</v>
      </c>
      <c r="L38" s="40">
        <f>IF(K38="",0,ROUNDDOWN((POWER(('[3]Konst'!$C$28-($K38*'[3]Konst'!$E$28)),'[3]Konst'!$D$28))*'[3]Konst'!$B$28,0))</f>
        <v>416</v>
      </c>
      <c r="M38" s="43" t="s">
        <v>723</v>
      </c>
      <c r="N38" s="40">
        <f>IF(M38="",0,ROUNDDOWN((POWER(('[3]Konst'!$C$29-(VALUE(60*MID(M38,1,1))+VALUE(MID(M38,3,2))+VALUE(MID(M38,6,2)/100))),'[3]Konst'!$D$29))*'[3]Konst'!$B$29,0))</f>
        <v>408</v>
      </c>
      <c r="O38" s="156">
        <f t="shared" si="1"/>
        <v>1659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4.25" customHeight="1">
      <c r="A39" s="155" t="s">
        <v>144</v>
      </c>
      <c r="B39" s="136" t="s">
        <v>724</v>
      </c>
      <c r="C39" s="49" t="s">
        <v>70</v>
      </c>
      <c r="D39" s="50" t="s">
        <v>568</v>
      </c>
      <c r="E39" s="43" t="s">
        <v>725</v>
      </c>
      <c r="F39" s="41" t="s">
        <v>664</v>
      </c>
      <c r="G39" s="40">
        <f>IF(E39="",0,ROUNDDOWN((POWER(('[3]Konst'!$C$30-($E39*'[3]Konst'!$E$30)),'[3]Konst'!$D$30))*'[3]Konst'!$B$30,0))</f>
        <v>381</v>
      </c>
      <c r="H39" s="43" t="s">
        <v>128</v>
      </c>
      <c r="I39" s="41" t="s">
        <v>664</v>
      </c>
      <c r="J39" s="40">
        <f>IF(H39="",0,ROUNDDOWN((POWER((($H39*100)-'[3]Konst'!$C$33),'[3]Konst'!$D$33))*'[3]Konst'!$B$33,0))</f>
        <v>379</v>
      </c>
      <c r="K39" s="43" t="s">
        <v>726</v>
      </c>
      <c r="L39" s="40">
        <f>IF(K39="",0,ROUNDDOWN((POWER(('[3]Konst'!$C$28-($K39*'[3]Konst'!$E$28)),'[3]Konst'!$D$28))*'[3]Konst'!$B$28,0))</f>
        <v>437</v>
      </c>
      <c r="M39" s="43" t="s">
        <v>727</v>
      </c>
      <c r="N39" s="40">
        <f>IF(M39="",0,ROUNDDOWN((POWER(('[3]Konst'!$C$29-(VALUE(60*MID(M39,1,1))+VALUE(MID(M39,3,2))+VALUE(MID(M39,6,2)/100))),'[3]Konst'!$D$29))*'[3]Konst'!$B$29,0))</f>
        <v>440</v>
      </c>
      <c r="O39" s="156">
        <f t="shared" si="1"/>
        <v>1637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4.25" customHeight="1">
      <c r="A40" s="155" t="s">
        <v>149</v>
      </c>
      <c r="B40" s="136" t="s">
        <v>728</v>
      </c>
      <c r="C40" s="49" t="s">
        <v>70</v>
      </c>
      <c r="D40" s="50" t="s">
        <v>568</v>
      </c>
      <c r="E40" s="43" t="s">
        <v>219</v>
      </c>
      <c r="F40" s="41" t="s">
        <v>664</v>
      </c>
      <c r="G40" s="40">
        <f>IF(E40="",0,ROUNDDOWN((POWER(('[3]Konst'!$C$30-($E40*'[3]Konst'!$E$30)),'[3]Konst'!$D$30))*'[3]Konst'!$B$30,0))</f>
        <v>424</v>
      </c>
      <c r="H40" s="43" t="s">
        <v>729</v>
      </c>
      <c r="I40" s="41" t="s">
        <v>671</v>
      </c>
      <c r="J40" s="40">
        <f>IF(H40="",0,ROUNDDOWN((POWER((($H40*100)-'[3]Konst'!$C$33),'[3]Konst'!$D$33))*'[3]Konst'!$B$33,0))</f>
        <v>279</v>
      </c>
      <c r="K40" s="43" t="s">
        <v>730</v>
      </c>
      <c r="L40" s="40">
        <f>IF(K40="",0,ROUNDDOWN((POWER(('[3]Konst'!$C$28-($K40*'[3]Konst'!$E$28)),'[3]Konst'!$D$28))*'[3]Konst'!$B$28,0))</f>
        <v>357</v>
      </c>
      <c r="M40" s="43" t="s">
        <v>731</v>
      </c>
      <c r="N40" s="40">
        <f>IF(M40="",0,ROUNDDOWN((POWER(('[3]Konst'!$C$29-(VALUE(60*MID(M40,1,1))+VALUE(MID(M40,3,2))+VALUE(MID(M40,6,2)/100))),'[3]Konst'!$D$29))*'[3]Konst'!$B$29,0))</f>
        <v>529</v>
      </c>
      <c r="O40" s="156">
        <f t="shared" si="1"/>
        <v>1589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4.25" customHeight="1">
      <c r="A41" s="155" t="s">
        <v>155</v>
      </c>
      <c r="B41" s="136" t="s">
        <v>732</v>
      </c>
      <c r="C41" s="137">
        <v>2001</v>
      </c>
      <c r="D41" s="37" t="s">
        <v>910</v>
      </c>
      <c r="E41" s="43" t="s">
        <v>733</v>
      </c>
      <c r="F41" s="41" t="s">
        <v>671</v>
      </c>
      <c r="G41" s="40">
        <f>IF(E41="",0,ROUNDDOWN((POWER(('[3]Konst'!$C$30-($E41*'[3]Konst'!$E$30)),'[3]Konst'!$D$30))*'[3]Konst'!$B$30,0))</f>
        <v>320</v>
      </c>
      <c r="H41" s="43" t="s">
        <v>734</v>
      </c>
      <c r="I41" s="41" t="s">
        <v>73</v>
      </c>
      <c r="J41" s="40">
        <f>IF(H41="",0,ROUNDDOWN((POWER((($H41*100)-'[3]Konst'!$C$33),'[3]Konst'!$D$33))*'[3]Konst'!$B$33,0))</f>
        <v>254</v>
      </c>
      <c r="K41" s="43" t="s">
        <v>735</v>
      </c>
      <c r="L41" s="40">
        <f>IF(K41="",0,ROUNDDOWN((POWER(('[3]Konst'!$C$28-($K41*'[3]Konst'!$E$28)),'[3]Konst'!$D$28))*'[3]Konst'!$B$28,0))</f>
        <v>354</v>
      </c>
      <c r="M41" s="43" t="s">
        <v>736</v>
      </c>
      <c r="N41" s="40">
        <f>IF(M41="",0,ROUNDDOWN((POWER(('[3]Konst'!$C$29-(VALUE(60*MID(M41,1,1))+VALUE(MID(M41,3,2))+VALUE(MID(M41,6,2)/100))),'[3]Konst'!$D$29))*'[3]Konst'!$B$29,0))</f>
        <v>433</v>
      </c>
      <c r="O41" s="156">
        <f t="shared" si="1"/>
        <v>1361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4.25" customHeight="1">
      <c r="A42" s="155" t="s">
        <v>161</v>
      </c>
      <c r="B42" s="139" t="s">
        <v>737</v>
      </c>
      <c r="C42" s="36" t="s">
        <v>70</v>
      </c>
      <c r="D42" s="37" t="s">
        <v>579</v>
      </c>
      <c r="E42" s="43" t="s">
        <v>738</v>
      </c>
      <c r="F42" s="41" t="s">
        <v>671</v>
      </c>
      <c r="G42" s="40">
        <f>IF(E42="",0,ROUNDDOWN((POWER(('[3]Konst'!$C$30-($E42*'[3]Konst'!$E$30)),'[3]Konst'!$D$30))*'[3]Konst'!$B$30,0))</f>
        <v>294</v>
      </c>
      <c r="H42" s="43" t="s">
        <v>739</v>
      </c>
      <c r="I42" s="41" t="s">
        <v>239</v>
      </c>
      <c r="J42" s="40">
        <f>IF(H42="",0,ROUNDDOWN((POWER((($H42*100)-'[3]Konst'!$C$33),'[3]Konst'!$D$33))*'[3]Konst'!$B$33,0))</f>
        <v>265</v>
      </c>
      <c r="K42" s="43" t="s">
        <v>234</v>
      </c>
      <c r="L42" s="40">
        <f>IF(K42="",0,ROUNDDOWN((POWER(('[3]Konst'!$C$28-($K42*'[3]Konst'!$E$28)),'[3]Konst'!$D$28))*'[3]Konst'!$B$28,0))</f>
        <v>310</v>
      </c>
      <c r="M42" s="43" t="s">
        <v>740</v>
      </c>
      <c r="N42" s="40">
        <f>IF(M42="",0,ROUNDDOWN((POWER(('[3]Konst'!$C$29-(VALUE(60*MID(M42,1,1))+VALUE(MID(M42,3,2))+VALUE(MID(M42,6,2)/100))),'[3]Konst'!$D$29))*'[3]Konst'!$B$29,0))</f>
        <v>371</v>
      </c>
      <c r="O42" s="156">
        <f t="shared" si="1"/>
        <v>1240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4.25" customHeight="1">
      <c r="A43" s="155" t="s">
        <v>655</v>
      </c>
      <c r="B43" s="139" t="s">
        <v>741</v>
      </c>
      <c r="C43" s="36" t="s">
        <v>70</v>
      </c>
      <c r="D43" s="37" t="s">
        <v>622</v>
      </c>
      <c r="E43" s="43" t="s">
        <v>742</v>
      </c>
      <c r="F43" s="41" t="s">
        <v>664</v>
      </c>
      <c r="G43" s="40">
        <f>IF(E43="",0,ROUNDDOWN((POWER(('[3]Konst'!$C$30-($E43*'[3]Konst'!$E$30)),'[3]Konst'!$D$30))*'[3]Konst'!$B$30,0))</f>
        <v>225</v>
      </c>
      <c r="H43" s="43" t="s">
        <v>743</v>
      </c>
      <c r="I43" s="41" t="s">
        <v>744</v>
      </c>
      <c r="J43" s="40">
        <f>IF(H43="",0,ROUNDDOWN((POWER((($H43*100)-'[3]Konst'!$C$33),'[3]Konst'!$D$33))*'[3]Konst'!$B$33,0))</f>
        <v>329</v>
      </c>
      <c r="K43" s="43" t="s">
        <v>745</v>
      </c>
      <c r="L43" s="40">
        <f>IF(K43="",0,ROUNDDOWN((POWER(('[3]Konst'!$C$28-($K43*'[3]Konst'!$E$28)),'[3]Konst'!$D$28))*'[3]Konst'!$B$28,0))</f>
        <v>416</v>
      </c>
      <c r="M43" s="43" t="s">
        <v>746</v>
      </c>
      <c r="N43" s="40">
        <f>IF(M43="",0,ROUNDDOWN((POWER(('[3]Konst'!$C$29-(VALUE(60*MID(M43,1,1))+VALUE(MID(M43,3,2))+VALUE(MID(M43,6,2)/100))),'[3]Konst'!$D$29))*'[3]Konst'!$B$29,0))</f>
        <v>261</v>
      </c>
      <c r="O43" s="156">
        <f t="shared" si="1"/>
        <v>1231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4.25" customHeight="1">
      <c r="A44" s="155" t="s">
        <v>166</v>
      </c>
      <c r="B44" s="139" t="s">
        <v>747</v>
      </c>
      <c r="C44" s="36" t="s">
        <v>70</v>
      </c>
      <c r="D44" s="37" t="s">
        <v>748</v>
      </c>
      <c r="E44" s="43" t="s">
        <v>749</v>
      </c>
      <c r="F44" s="41" t="s">
        <v>671</v>
      </c>
      <c r="G44" s="40">
        <f>IF(E44="",0,ROUNDDOWN((POWER(('[3]Konst'!$C$30-($E44*'[3]Konst'!$E$30)),'[3]Konst'!$D$30))*'[3]Konst'!$B$30,0))</f>
        <v>179</v>
      </c>
      <c r="H44" s="43" t="s">
        <v>739</v>
      </c>
      <c r="I44" s="41" t="s">
        <v>188</v>
      </c>
      <c r="J44" s="40">
        <f>IF(H44="",0,ROUNDDOWN((POWER((($H44*100)-'[3]Konst'!$C$33),'[3]Konst'!$D$33))*'[3]Konst'!$B$33,0))</f>
        <v>265</v>
      </c>
      <c r="K44" s="43" t="s">
        <v>750</v>
      </c>
      <c r="L44" s="40">
        <f>IF(K44="",0,ROUNDDOWN((POWER(('[3]Konst'!$C$28-($K44*'[3]Konst'!$E$28)),'[3]Konst'!$D$28))*'[3]Konst'!$B$28,0))</f>
        <v>358</v>
      </c>
      <c r="M44" s="43" t="s">
        <v>751</v>
      </c>
      <c r="N44" s="40">
        <f>IF(M44="",0,ROUNDDOWN((POWER(('[3]Konst'!$C$29-(VALUE(60*MID(M44,1,1))+VALUE(MID(M44,3,2))+VALUE(MID(M44,6,2)/100))),'[3]Konst'!$D$29))*'[3]Konst'!$B$29,0))</f>
        <v>353</v>
      </c>
      <c r="O44" s="156">
        <f t="shared" si="1"/>
        <v>1155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4.25" customHeight="1">
      <c r="A45" s="155" t="s">
        <v>167</v>
      </c>
      <c r="B45" s="157" t="s">
        <v>752</v>
      </c>
      <c r="C45" s="158">
        <v>2001</v>
      </c>
      <c r="D45" s="159" t="s">
        <v>257</v>
      </c>
      <c r="E45" s="43" t="s">
        <v>471</v>
      </c>
      <c r="F45" s="41" t="s">
        <v>664</v>
      </c>
      <c r="G45" s="40">
        <f>IF(E45="",0,ROUNDDOWN((POWER(('[3]Konst'!$C$30-($E45*'[3]Konst'!$E$30)),'[3]Konst'!$D$30))*'[3]Konst'!$B$30,0))</f>
        <v>239</v>
      </c>
      <c r="H45" s="43" t="s">
        <v>753</v>
      </c>
      <c r="I45" s="41" t="s">
        <v>245</v>
      </c>
      <c r="J45" s="40">
        <f>IF(H45="",0,ROUNDDOWN((POWER((($H45*100)-'[3]Konst'!$C$33),'[3]Konst'!$D$33))*'[3]Konst'!$B$33,0))</f>
        <v>350</v>
      </c>
      <c r="K45" s="43" t="s">
        <v>754</v>
      </c>
      <c r="L45" s="40">
        <f>IF(K45="",0,ROUNDDOWN((POWER(('[3]Konst'!$C$28-($K45*'[3]Konst'!$E$28)),'[3]Konst'!$D$28))*'[3]Konst'!$B$28,0))</f>
        <v>275</v>
      </c>
      <c r="M45" s="43" t="s">
        <v>755</v>
      </c>
      <c r="N45" s="40">
        <f>IF(M45="",0,ROUNDDOWN((POWER(('[3]Konst'!$C$29-(VALUE(60*MID(M45,1,1))+VALUE(MID(M45,3,2))+VALUE(MID(M45,6,2)/100))),'[3]Konst'!$D$29))*'[3]Konst'!$B$29,0))</f>
        <v>156</v>
      </c>
      <c r="O45" s="156">
        <f t="shared" si="1"/>
        <v>1020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4.25" customHeight="1" thickBot="1">
      <c r="A46" s="160" t="s">
        <v>168</v>
      </c>
      <c r="B46" s="141" t="s">
        <v>756</v>
      </c>
      <c r="C46" s="142" t="s">
        <v>70</v>
      </c>
      <c r="D46" s="143" t="s">
        <v>622</v>
      </c>
      <c r="E46" s="144" t="s">
        <v>757</v>
      </c>
      <c r="F46" s="68" t="s">
        <v>671</v>
      </c>
      <c r="G46" s="67">
        <v>0</v>
      </c>
      <c r="H46" s="144" t="s">
        <v>758</v>
      </c>
      <c r="I46" s="68" t="s">
        <v>744</v>
      </c>
      <c r="J46" s="67">
        <f>IF(H46="",0,ROUNDDOWN((POWER((($H46*100)-'[3]Konst'!$C$33),'[3]Konst'!$D$33))*'[3]Konst'!$B$33,0))</f>
        <v>206</v>
      </c>
      <c r="K46" s="144" t="s">
        <v>759</v>
      </c>
      <c r="L46" s="67">
        <f>IF(K46="",0,ROUNDDOWN((POWER(('[3]Konst'!$C$28-($K46*'[3]Konst'!$E$28)),'[3]Konst'!$D$28))*'[3]Konst'!$B$28,0))</f>
        <v>250</v>
      </c>
      <c r="M46" s="144" t="s">
        <v>760</v>
      </c>
      <c r="N46" s="67">
        <f>IF(M46="",0,ROUNDDOWN((POWER(('[3]Konst'!$C$29-(VALUE(60*MID(M46,1,1))+VALUE(MID(M46,3,2))+VALUE(MID(M46,6,2)/100))),'[3]Konst'!$D$29))*'[3]Konst'!$B$29,0))</f>
        <v>274</v>
      </c>
      <c r="O46" s="161">
        <f t="shared" si="1"/>
        <v>730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6" customHeight="1">
      <c r="A47" s="147"/>
      <c r="B47" s="75"/>
      <c r="C47" s="102"/>
      <c r="D47" s="162"/>
      <c r="E47" s="81"/>
      <c r="F47" s="148"/>
      <c r="G47" s="149"/>
      <c r="H47" s="81"/>
      <c r="I47" s="148"/>
      <c r="J47" s="149"/>
      <c r="K47" s="81"/>
      <c r="L47" s="149"/>
      <c r="M47" s="81"/>
      <c r="N47" s="149"/>
      <c r="O47" s="150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6.5" customHeight="1">
      <c r="A48" s="438" t="s">
        <v>169</v>
      </c>
      <c r="B48" s="405"/>
      <c r="C48" s="455" t="s">
        <v>761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4.25" customHeight="1">
      <c r="A49" s="74"/>
      <c r="B49" s="75"/>
      <c r="C49" s="102"/>
      <c r="D49" s="76"/>
      <c r="E49" s="74"/>
      <c r="F49" s="163"/>
      <c r="G49" s="149"/>
      <c r="H49" s="74"/>
      <c r="I49" s="149"/>
      <c r="J49" s="74"/>
      <c r="K49" s="149"/>
      <c r="L49" s="74"/>
      <c r="M49" s="148"/>
      <c r="N49" s="149"/>
      <c r="O49" s="149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6.5" customHeight="1" thickBot="1">
      <c r="A50" s="431" t="s">
        <v>762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4.25" customHeight="1" thickBot="1">
      <c r="A51" s="465"/>
      <c r="B51" s="449" t="s">
        <v>58</v>
      </c>
      <c r="C51" s="461" t="s">
        <v>249</v>
      </c>
      <c r="D51" s="445" t="s">
        <v>60</v>
      </c>
      <c r="E51" s="458" t="s">
        <v>49</v>
      </c>
      <c r="F51" s="423"/>
      <c r="G51" s="423"/>
      <c r="H51" s="458" t="s">
        <v>45</v>
      </c>
      <c r="I51" s="423"/>
      <c r="J51" s="423"/>
      <c r="K51" s="458" t="s">
        <v>763</v>
      </c>
      <c r="L51" s="423"/>
      <c r="M51" s="458" t="s">
        <v>63</v>
      </c>
      <c r="N51" s="423"/>
      <c r="O51" s="164" t="s">
        <v>64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4.25" customHeight="1" thickBot="1">
      <c r="A52" s="466"/>
      <c r="B52" s="420"/>
      <c r="C52" s="433"/>
      <c r="D52" s="420"/>
      <c r="E52" s="165" t="s">
        <v>65</v>
      </c>
      <c r="F52" s="166" t="s">
        <v>67</v>
      </c>
      <c r="G52" s="167" t="s">
        <v>66</v>
      </c>
      <c r="H52" s="165" t="s">
        <v>65</v>
      </c>
      <c r="I52" s="166"/>
      <c r="J52" s="167" t="s">
        <v>67</v>
      </c>
      <c r="K52" s="165" t="s">
        <v>65</v>
      </c>
      <c r="L52" s="167" t="s">
        <v>67</v>
      </c>
      <c r="M52" s="165" t="s">
        <v>65</v>
      </c>
      <c r="N52" s="167" t="s">
        <v>67</v>
      </c>
      <c r="O52" s="168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4.25" customHeight="1">
      <c r="A53" s="152" t="s">
        <v>68</v>
      </c>
      <c r="B53" s="153" t="s">
        <v>764</v>
      </c>
      <c r="C53" s="23" t="s">
        <v>70</v>
      </c>
      <c r="D53" s="24" t="s">
        <v>151</v>
      </c>
      <c r="E53" s="30" t="s">
        <v>765</v>
      </c>
      <c r="F53" s="169">
        <f>IF(E53="",0,ROUNDDOWN('[3]Konst'!$B$47+'[3]Konst'!$C$47*E53,0))</f>
        <v>505</v>
      </c>
      <c r="G53" s="27">
        <v>2.6</v>
      </c>
      <c r="H53" s="170">
        <v>11.93</v>
      </c>
      <c r="I53" s="28"/>
      <c r="J53" s="171">
        <f>IF(H53="",0,ROUNDDOWN('[3]Konst'!$B$48+'[3]Konst'!$C$48*H53,0))</f>
        <v>585</v>
      </c>
      <c r="K53" s="30" t="s">
        <v>766</v>
      </c>
      <c r="L53" s="27">
        <f>IF(K53="",0,ROUNDDOWN((POWER(($K53-'[3]Konst'!$C$34),'[3]Konst'!$D$34))*'[3]Konst'!$B$34,0))</f>
        <v>584</v>
      </c>
      <c r="M53" s="30" t="s">
        <v>767</v>
      </c>
      <c r="N53" s="27">
        <f>IF(M53="",0,ROUNDDOWN((POWER(($M53-'[3]Konst'!$C$35),'[3]Konst'!$D$35))*'[3]Konst'!$B$35,0))</f>
        <v>622</v>
      </c>
      <c r="O53" s="154">
        <f aca="true" t="shared" si="2" ref="O53:O67">SUM(F53,J53,L53,N53)</f>
        <v>2296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4.25" customHeight="1">
      <c r="A54" s="155" t="s">
        <v>77</v>
      </c>
      <c r="B54" s="136" t="s">
        <v>768</v>
      </c>
      <c r="C54" s="49" t="s">
        <v>70</v>
      </c>
      <c r="D54" s="50" t="s">
        <v>192</v>
      </c>
      <c r="E54" s="43" t="s">
        <v>769</v>
      </c>
      <c r="F54" s="172">
        <f>IF(E54="",0,ROUNDDOWN('[3]Konst'!$B$47+'[3]Konst'!$C$47*E54,0))</f>
        <v>633</v>
      </c>
      <c r="G54" s="40">
        <v>2.6</v>
      </c>
      <c r="H54" s="173">
        <v>11.9</v>
      </c>
      <c r="I54" s="41"/>
      <c r="J54" s="41">
        <f>IF(H54="",0,ROUNDDOWN('[3]Konst'!$B$48+'[3]Konst'!$C$48*H54,0))</f>
        <v>581</v>
      </c>
      <c r="K54" s="43" t="s">
        <v>770</v>
      </c>
      <c r="L54" s="40">
        <f>IF(K54="",0,ROUNDDOWN((POWER(($K54-'[3]Konst'!$C$34),'[3]Konst'!$D$34))*'[3]Konst'!$B$34,0))</f>
        <v>486</v>
      </c>
      <c r="M54" s="43" t="s">
        <v>771</v>
      </c>
      <c r="N54" s="40">
        <f>IF(M54="",0,ROUNDDOWN((POWER(($M54-'[3]Konst'!$C$35),'[3]Konst'!$D$35))*'[3]Konst'!$B$35,0))</f>
        <v>379</v>
      </c>
      <c r="O54" s="156">
        <f t="shared" si="2"/>
        <v>2079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4.25" customHeight="1">
      <c r="A55" s="155" t="s">
        <v>85</v>
      </c>
      <c r="B55" s="136" t="s">
        <v>772</v>
      </c>
      <c r="C55" s="49" t="s">
        <v>70</v>
      </c>
      <c r="D55" s="50" t="s">
        <v>383</v>
      </c>
      <c r="E55" s="43" t="s">
        <v>773</v>
      </c>
      <c r="F55" s="172">
        <f>IF(E55="",0,ROUNDDOWN('[3]Konst'!$B$47+'[3]Konst'!$C$47*E55,0))</f>
        <v>594</v>
      </c>
      <c r="G55" s="40">
        <v>2.6</v>
      </c>
      <c r="H55" s="173">
        <v>11.43</v>
      </c>
      <c r="I55" s="41"/>
      <c r="J55" s="40">
        <f>IF(H55="",0,ROUNDDOWN('[3]Konst'!$B$48+'[3]Konst'!$C$48*H55,0))</f>
        <v>520</v>
      </c>
      <c r="K55" s="43" t="s">
        <v>774</v>
      </c>
      <c r="L55" s="40">
        <f>IF(K55="",0,ROUNDDOWN((POWER(($K55-'[3]Konst'!$C$34),'[3]Konst'!$D$34))*'[3]Konst'!$B$34,0))</f>
        <v>512</v>
      </c>
      <c r="M55" s="43" t="s">
        <v>775</v>
      </c>
      <c r="N55" s="40">
        <f>IF(M55="",0,ROUNDDOWN((POWER(($M55-'[3]Konst'!$C$35),'[3]Konst'!$D$35))*'[3]Konst'!$B$35,0))</f>
        <v>303</v>
      </c>
      <c r="O55" s="156">
        <f t="shared" si="2"/>
        <v>1929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.25" customHeight="1">
      <c r="A56" s="155" t="s">
        <v>91</v>
      </c>
      <c r="B56" s="136" t="s">
        <v>776</v>
      </c>
      <c r="C56" s="49" t="s">
        <v>70</v>
      </c>
      <c r="D56" s="50" t="s">
        <v>579</v>
      </c>
      <c r="E56" s="43" t="s">
        <v>777</v>
      </c>
      <c r="F56" s="172">
        <f>IF(E56="",0,ROUNDDOWN('[3]Konst'!$B$47+'[3]Konst'!$C$47*E56,0))</f>
        <v>477</v>
      </c>
      <c r="G56" s="40">
        <v>2.6</v>
      </c>
      <c r="H56" s="173">
        <v>12.45</v>
      </c>
      <c r="I56" s="41"/>
      <c r="J56" s="40">
        <f>IF(H56="",0,ROUNDDOWN('[3]Konst'!$B$48+'[3]Konst'!$C$48*H56,0))</f>
        <v>653</v>
      </c>
      <c r="K56" s="43" t="s">
        <v>778</v>
      </c>
      <c r="L56" s="40">
        <f>IF(K56="",0,ROUNDDOWN((POWER(($K56-'[3]Konst'!$C$34),'[3]Konst'!$D$34))*'[3]Konst'!$B$34,0))</f>
        <v>465</v>
      </c>
      <c r="M56" s="43" t="s">
        <v>779</v>
      </c>
      <c r="N56" s="40">
        <f>IF(M56="",0,ROUNDDOWN((POWER(($M56-'[3]Konst'!$C$35),'[3]Konst'!$D$35))*'[3]Konst'!$B$35,0))</f>
        <v>214</v>
      </c>
      <c r="O56" s="156">
        <f t="shared" si="2"/>
        <v>1809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4.25" customHeight="1">
      <c r="A57" s="155" t="s">
        <v>98</v>
      </c>
      <c r="B57" s="136" t="s">
        <v>780</v>
      </c>
      <c r="C57" s="49" t="s">
        <v>70</v>
      </c>
      <c r="D57" s="50" t="s">
        <v>311</v>
      </c>
      <c r="E57" s="43" t="s">
        <v>781</v>
      </c>
      <c r="F57" s="60">
        <f>IF(E57="",0,ROUNDDOWN('[3]Konst'!$B$47+'[3]Konst'!$C$47*E57,0))</f>
        <v>289</v>
      </c>
      <c r="G57" s="40">
        <v>1.4</v>
      </c>
      <c r="H57" s="173">
        <v>10.4</v>
      </c>
      <c r="I57" s="41"/>
      <c r="J57" s="174">
        <f>IF(H57="",0,ROUNDDOWN('[3]Konst'!$B$48+'[3]Konst'!$C$48*H57,0))</f>
        <v>385</v>
      </c>
      <c r="K57" s="43" t="s">
        <v>782</v>
      </c>
      <c r="L57" s="40">
        <f>IF(K57="",0,ROUNDDOWN((POWER(($K57-'[3]Konst'!$C$34),'[3]Konst'!$D$34))*'[3]Konst'!$B$34,0))</f>
        <v>505</v>
      </c>
      <c r="M57" s="43" t="s">
        <v>783</v>
      </c>
      <c r="N57" s="40">
        <f>IF(M57="",0,ROUNDDOWN((POWER(($M57-'[3]Konst'!$C$35),'[3]Konst'!$D$35))*'[3]Konst'!$B$35,0))</f>
        <v>621</v>
      </c>
      <c r="O57" s="156">
        <f t="shared" si="2"/>
        <v>1800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.25" customHeight="1">
      <c r="A58" s="155" t="s">
        <v>105</v>
      </c>
      <c r="B58" s="136" t="s">
        <v>784</v>
      </c>
      <c r="C58" s="49" t="s">
        <v>70</v>
      </c>
      <c r="D58" s="50" t="s">
        <v>601</v>
      </c>
      <c r="E58" s="43" t="s">
        <v>785</v>
      </c>
      <c r="F58" s="172">
        <f>IF(E58="",0,ROUNDDOWN('[3]Konst'!$B$47+'[3]Konst'!$C$47*E58,0))</f>
        <v>562</v>
      </c>
      <c r="G58" s="40">
        <v>2.6</v>
      </c>
      <c r="H58" s="173">
        <v>11.76</v>
      </c>
      <c r="I58" s="41"/>
      <c r="J58" s="40">
        <f>IF(H58="",0,ROUNDDOWN('[3]Konst'!$B$48+'[3]Konst'!$C$48*H58,0))</f>
        <v>563</v>
      </c>
      <c r="K58" s="43" t="s">
        <v>786</v>
      </c>
      <c r="L58" s="40">
        <f>IF(K58="",0,ROUNDDOWN((POWER(($K58-'[3]Konst'!$C$34),'[3]Konst'!$D$34))*'[3]Konst'!$B$34,0))</f>
        <v>473</v>
      </c>
      <c r="M58" s="43" t="s">
        <v>787</v>
      </c>
      <c r="N58" s="40">
        <f>IF(M58="",0,ROUNDDOWN((POWER(($M58-'[3]Konst'!$C$35),'[3]Konst'!$D$35))*'[3]Konst'!$B$35,0))</f>
        <v>168</v>
      </c>
      <c r="O58" s="156">
        <f t="shared" si="2"/>
        <v>1766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.25" customHeight="1">
      <c r="A59" s="155" t="s">
        <v>112</v>
      </c>
      <c r="B59" s="139" t="s">
        <v>788</v>
      </c>
      <c r="C59" s="36" t="s">
        <v>70</v>
      </c>
      <c r="D59" s="37" t="s">
        <v>383</v>
      </c>
      <c r="E59" s="43" t="s">
        <v>545</v>
      </c>
      <c r="F59" s="172">
        <f>IF(E59="",0,ROUNDDOWN('[3]Konst'!$B$47+'[3]Konst'!$C$47*E59,0))</f>
        <v>437</v>
      </c>
      <c r="G59" s="40">
        <v>2.6</v>
      </c>
      <c r="H59" s="173">
        <v>11.11</v>
      </c>
      <c r="I59" s="41"/>
      <c r="J59" s="40">
        <f>IF(H59="",0,ROUNDDOWN('[3]Konst'!$B$48+'[3]Konst'!$C$48*H59,0))</f>
        <v>478</v>
      </c>
      <c r="K59" s="43" t="s">
        <v>789</v>
      </c>
      <c r="L59" s="40">
        <f>IF(K59="",0,ROUNDDOWN((POWER(($K59-'[3]Konst'!$C$34),'[3]Konst'!$D$34))*'[3]Konst'!$B$34,0))</f>
        <v>461</v>
      </c>
      <c r="M59" s="43" t="s">
        <v>790</v>
      </c>
      <c r="N59" s="40">
        <f>IF(M59="",0,ROUNDDOWN((POWER(($M59-'[3]Konst'!$C$35),'[3]Konst'!$D$35))*'[3]Konst'!$B$35,0))</f>
        <v>375</v>
      </c>
      <c r="O59" s="156">
        <f t="shared" si="2"/>
        <v>1751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 customHeight="1">
      <c r="A60" s="155" t="s">
        <v>118</v>
      </c>
      <c r="B60" s="139" t="s">
        <v>791</v>
      </c>
      <c r="C60" s="36" t="s">
        <v>70</v>
      </c>
      <c r="D60" s="37" t="s">
        <v>910</v>
      </c>
      <c r="E60" s="43" t="s">
        <v>792</v>
      </c>
      <c r="F60" s="172">
        <f>IF(E60="",0,ROUNDDOWN('[3]Konst'!$B$47+'[3]Konst'!$C$47*E60,0))</f>
        <v>525</v>
      </c>
      <c r="G60" s="40">
        <v>2.6</v>
      </c>
      <c r="H60" s="173">
        <v>10.84</v>
      </c>
      <c r="I60" s="41"/>
      <c r="J60" s="40">
        <f>IF(H60="",0,ROUNDDOWN('[3]Konst'!$B$48+'[3]Konst'!$C$48*H60,0))</f>
        <v>443</v>
      </c>
      <c r="K60" s="43" t="s">
        <v>479</v>
      </c>
      <c r="L60" s="40">
        <f>IF(K60="",0,ROUNDDOWN((POWER(($K60-'[3]Konst'!$C$34),'[3]Konst'!$D$34))*'[3]Konst'!$B$34,0))</f>
        <v>419</v>
      </c>
      <c r="M60" s="43" t="s">
        <v>793</v>
      </c>
      <c r="N60" s="40">
        <f>IF(M60="",0,ROUNDDOWN((POWER(($M60-'[3]Konst'!$C$35),'[3]Konst'!$D$35))*'[3]Konst'!$B$35,0))</f>
        <v>262</v>
      </c>
      <c r="O60" s="156">
        <f t="shared" si="2"/>
        <v>1649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 customHeight="1">
      <c r="A61" s="155" t="s">
        <v>125</v>
      </c>
      <c r="B61" s="136" t="s">
        <v>794</v>
      </c>
      <c r="C61" s="49" t="s">
        <v>70</v>
      </c>
      <c r="D61" s="50" t="s">
        <v>93</v>
      </c>
      <c r="E61" s="43" t="s">
        <v>795</v>
      </c>
      <c r="F61" s="172">
        <f>IF(E61="",0,ROUNDDOWN('[3]Konst'!$B$47+'[3]Konst'!$C$47*E61,0))</f>
        <v>429</v>
      </c>
      <c r="G61" s="40">
        <v>1.4</v>
      </c>
      <c r="H61" s="173">
        <v>10.38</v>
      </c>
      <c r="I61" s="41"/>
      <c r="J61" s="40">
        <f>IF(H61="",0,ROUNDDOWN('[3]Konst'!$B$48+'[3]Konst'!$C$48*H61,0))</f>
        <v>383</v>
      </c>
      <c r="K61" s="43" t="s">
        <v>796</v>
      </c>
      <c r="L61" s="40">
        <f>IF(K61="",0,ROUNDDOWN((POWER(($K61-'[3]Konst'!$C$34),'[3]Konst'!$D$34))*'[3]Konst'!$B$34,0))</f>
        <v>523</v>
      </c>
      <c r="M61" s="43" t="s">
        <v>797</v>
      </c>
      <c r="N61" s="40">
        <f>IF(M61="",0,ROUNDDOWN((POWER(($M61-'[3]Konst'!$C$35),'[3]Konst'!$D$35))*'[3]Konst'!$B$35,0))</f>
        <v>286</v>
      </c>
      <c r="O61" s="156">
        <f t="shared" si="2"/>
        <v>1621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 customHeight="1">
      <c r="A62" s="155" t="s">
        <v>130</v>
      </c>
      <c r="B62" s="136" t="s">
        <v>798</v>
      </c>
      <c r="C62" s="49" t="s">
        <v>70</v>
      </c>
      <c r="D62" s="50" t="s">
        <v>114</v>
      </c>
      <c r="E62" s="43" t="s">
        <v>778</v>
      </c>
      <c r="F62" s="172">
        <f>IF(E62="",0,ROUNDDOWN('[3]Konst'!$B$47+'[3]Konst'!$C$47*E62,0))</f>
        <v>416</v>
      </c>
      <c r="G62" s="40">
        <v>1.4</v>
      </c>
      <c r="H62" s="173">
        <v>11.03</v>
      </c>
      <c r="I62" s="41"/>
      <c r="J62" s="40">
        <f>IF(H62="",0,ROUNDDOWN('[3]Konst'!$B$48+'[3]Konst'!$C$48*H62,0))</f>
        <v>468</v>
      </c>
      <c r="K62" s="43" t="s">
        <v>799</v>
      </c>
      <c r="L62" s="40">
        <f>IF(K62="",0,ROUNDDOWN((POWER(($K62-'[3]Konst'!$C$34),'[3]Konst'!$D$34))*'[3]Konst'!$B$34,0))</f>
        <v>415</v>
      </c>
      <c r="M62" s="43" t="s">
        <v>800</v>
      </c>
      <c r="N62" s="40">
        <f>IF(M62="",0,ROUNDDOWN((POWER(($M62-'[3]Konst'!$C$35),'[3]Konst'!$D$35))*'[3]Konst'!$B$35,0))</f>
        <v>253</v>
      </c>
      <c r="O62" s="156">
        <f t="shared" si="2"/>
        <v>1552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.25" customHeight="1">
      <c r="A63" s="155" t="s">
        <v>135</v>
      </c>
      <c r="B63" s="136" t="s">
        <v>801</v>
      </c>
      <c r="C63" s="49" t="s">
        <v>70</v>
      </c>
      <c r="D63" s="50" t="s">
        <v>622</v>
      </c>
      <c r="E63" s="43" t="s">
        <v>494</v>
      </c>
      <c r="F63" s="172">
        <f>IF(E63="",0,ROUNDDOWN('[3]Konst'!$B$47+'[3]Konst'!$C$47*E63,0))</f>
        <v>287</v>
      </c>
      <c r="G63" s="40">
        <v>1.4</v>
      </c>
      <c r="H63" s="173">
        <v>10.86</v>
      </c>
      <c r="I63" s="41"/>
      <c r="J63" s="40">
        <f>IF(H63="",0,ROUNDDOWN('[3]Konst'!$B$48+'[3]Konst'!$C$48*H63,0))</f>
        <v>445</v>
      </c>
      <c r="K63" s="43" t="s">
        <v>802</v>
      </c>
      <c r="L63" s="40">
        <f>IF(K63="",0,ROUNDDOWN((POWER(($K63-'[3]Konst'!$C$34),'[3]Konst'!$D$34))*'[3]Konst'!$B$34,0))</f>
        <v>485</v>
      </c>
      <c r="M63" s="43" t="s">
        <v>803</v>
      </c>
      <c r="N63" s="40">
        <f>IF(M63="",0,ROUNDDOWN((POWER(($M63-'[3]Konst'!$C$35),'[3]Konst'!$D$35))*'[3]Konst'!$B$35,0))</f>
        <v>173</v>
      </c>
      <c r="O63" s="156">
        <f t="shared" si="2"/>
        <v>1390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 customHeight="1">
      <c r="A64" s="155" t="s">
        <v>139</v>
      </c>
      <c r="B64" s="136" t="s">
        <v>804</v>
      </c>
      <c r="C64" s="49" t="s">
        <v>70</v>
      </c>
      <c r="D64" s="37" t="s">
        <v>910</v>
      </c>
      <c r="E64" s="43" t="s">
        <v>805</v>
      </c>
      <c r="F64" s="172">
        <f>IF(E64="",0,ROUNDDOWN('[3]Konst'!$B$47+'[3]Konst'!$C$47*E64,0))</f>
        <v>329</v>
      </c>
      <c r="G64" s="40">
        <v>1.4</v>
      </c>
      <c r="H64" s="173">
        <v>9.99</v>
      </c>
      <c r="I64" s="41"/>
      <c r="J64" s="40">
        <f>IF(H64="",0,ROUNDDOWN('[3]Konst'!$B$48+'[3]Konst'!$C$48*H64,0))</f>
        <v>332</v>
      </c>
      <c r="K64" s="43" t="s">
        <v>806</v>
      </c>
      <c r="L64" s="40">
        <f>IF(K64="",0,ROUNDDOWN((POWER(($K64-'[3]Konst'!$C$34),'[3]Konst'!$D$34))*'[3]Konst'!$B$34,0))</f>
        <v>353</v>
      </c>
      <c r="M64" s="43" t="s">
        <v>807</v>
      </c>
      <c r="N64" s="40">
        <f>IF(M64="",0,ROUNDDOWN((POWER(($M64-'[3]Konst'!$C$35),'[3]Konst'!$D$35))*'[3]Konst'!$B$35,0))</f>
        <v>293</v>
      </c>
      <c r="O64" s="156">
        <f t="shared" si="2"/>
        <v>1307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 customHeight="1">
      <c r="A65" s="155" t="s">
        <v>144</v>
      </c>
      <c r="B65" s="136" t="s">
        <v>808</v>
      </c>
      <c r="C65" s="49" t="s">
        <v>70</v>
      </c>
      <c r="D65" s="50" t="s">
        <v>93</v>
      </c>
      <c r="E65" s="43" t="s">
        <v>809</v>
      </c>
      <c r="F65" s="172">
        <f>IF(E65="",0,ROUNDDOWN('[3]Konst'!$B$47+'[3]Konst'!$C$47*E65,0))</f>
        <v>387</v>
      </c>
      <c r="G65" s="40">
        <v>1.4</v>
      </c>
      <c r="H65" s="173">
        <v>10.3</v>
      </c>
      <c r="I65" s="41"/>
      <c r="J65" s="40">
        <f>IF(H65="",0,ROUNDDOWN('[3]Konst'!$B$48+'[3]Konst'!$C$48*H65,0))</f>
        <v>372</v>
      </c>
      <c r="K65" s="43" t="s">
        <v>810</v>
      </c>
      <c r="L65" s="40">
        <f>IF(K65="",0,ROUNDDOWN((POWER(($K65-'[3]Konst'!$C$34),'[3]Konst'!$D$34))*'[3]Konst'!$B$34,0))</f>
        <v>338</v>
      </c>
      <c r="M65" s="43" t="s">
        <v>811</v>
      </c>
      <c r="N65" s="40">
        <f>IF(M65="",0,ROUNDDOWN((POWER(($M65-'[3]Konst'!$C$35),'[3]Konst'!$D$35))*'[3]Konst'!$B$35,0))</f>
        <v>195</v>
      </c>
      <c r="O65" s="156">
        <f t="shared" si="2"/>
        <v>1292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 customHeight="1">
      <c r="A66" s="155" t="s">
        <v>149</v>
      </c>
      <c r="B66" s="136" t="s">
        <v>812</v>
      </c>
      <c r="C66" s="49" t="s">
        <v>70</v>
      </c>
      <c r="D66" s="50" t="s">
        <v>257</v>
      </c>
      <c r="E66" s="43" t="s">
        <v>813</v>
      </c>
      <c r="F66" s="172">
        <f>IF(E66="",0,ROUNDDOWN('[3]Konst'!$B$47+'[3]Konst'!$C$47*E66,0))</f>
        <v>146</v>
      </c>
      <c r="G66" s="40">
        <v>2.6</v>
      </c>
      <c r="H66" s="173">
        <v>10.56</v>
      </c>
      <c r="I66" s="41"/>
      <c r="J66" s="40">
        <f>IF(H66="",0,ROUNDDOWN('[3]Konst'!$B$48+'[3]Konst'!$C$48*H66,0))</f>
        <v>406</v>
      </c>
      <c r="K66" s="43" t="s">
        <v>814</v>
      </c>
      <c r="L66" s="40">
        <f>IF(K66="",0,ROUNDDOWN((POWER(($K66-'[3]Konst'!$C$34),'[3]Konst'!$D$34))*'[3]Konst'!$B$34,0))</f>
        <v>404</v>
      </c>
      <c r="M66" s="43" t="s">
        <v>815</v>
      </c>
      <c r="N66" s="40">
        <f>IF(M66="",0,ROUNDDOWN((POWER(($M66-'[3]Konst'!$C$35),'[3]Konst'!$D$35))*'[3]Konst'!$B$35,0))</f>
        <v>262</v>
      </c>
      <c r="O66" s="156">
        <f t="shared" si="2"/>
        <v>1218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 customHeight="1" thickBot="1">
      <c r="A67" s="160" t="s">
        <v>155</v>
      </c>
      <c r="B67" s="175" t="s">
        <v>816</v>
      </c>
      <c r="C67" s="176" t="s">
        <v>70</v>
      </c>
      <c r="D67" s="177" t="s">
        <v>257</v>
      </c>
      <c r="E67" s="144" t="s">
        <v>817</v>
      </c>
      <c r="F67" s="178">
        <f>IF(E67="",0,ROUNDDOWN('[3]Konst'!$B$47+'[3]Konst'!$C$47*E67,0))</f>
        <v>252</v>
      </c>
      <c r="G67" s="67">
        <v>1.4</v>
      </c>
      <c r="H67" s="179" t="s">
        <v>711</v>
      </c>
      <c r="I67" s="68"/>
      <c r="J67" s="67">
        <v>0</v>
      </c>
      <c r="K67" s="144" t="s">
        <v>818</v>
      </c>
      <c r="L67" s="67">
        <f>IF(K67="",0,ROUNDDOWN((POWER(($K67-'[3]Konst'!$C$34),'[3]Konst'!$D$34))*'[3]Konst'!$B$34,0))</f>
        <v>369</v>
      </c>
      <c r="M67" s="144" t="s">
        <v>819</v>
      </c>
      <c r="N67" s="67">
        <f>IF(M67="",0,ROUNDDOWN((POWER(($M67-'[3]Konst'!$C$35),'[3]Konst'!$D$35))*'[3]Konst'!$B$35,0))</f>
        <v>191</v>
      </c>
      <c r="O67" s="161">
        <f t="shared" si="2"/>
        <v>812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6.75" customHeight="1">
      <c r="A68" s="74"/>
      <c r="B68" s="75"/>
      <c r="C68" s="102"/>
      <c r="D68" s="76"/>
      <c r="E68" s="180"/>
      <c r="F68" s="77"/>
      <c r="G68" s="181"/>
      <c r="H68" s="79"/>
      <c r="I68" s="181"/>
      <c r="J68" s="75"/>
      <c r="K68" s="181"/>
      <c r="L68" s="75"/>
      <c r="M68" s="182"/>
      <c r="N68" s="181"/>
      <c r="O68" s="181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6.5" customHeight="1">
      <c r="A69" s="438" t="s">
        <v>580</v>
      </c>
      <c r="B69" s="405"/>
      <c r="C69" s="455" t="s">
        <v>820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 customHeight="1">
      <c r="A70" s="74"/>
      <c r="B70" s="75"/>
      <c r="C70" s="75"/>
      <c r="D70" s="75"/>
      <c r="E70" s="180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6.5" customHeight="1" thickBot="1">
      <c r="A71" s="431" t="s">
        <v>821</v>
      </c>
      <c r="B71" s="428"/>
      <c r="C71" s="428"/>
      <c r="D71" s="428"/>
      <c r="E71" s="428"/>
      <c r="F71" s="428"/>
      <c r="G71" s="183"/>
      <c r="H71" s="183"/>
      <c r="I71" s="183"/>
      <c r="J71" s="183"/>
      <c r="K71" s="183"/>
      <c r="L71" s="183"/>
      <c r="M71" s="183"/>
      <c r="N71" s="183"/>
      <c r="O71" s="183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 customHeight="1" thickBot="1">
      <c r="A72" s="147"/>
      <c r="B72" s="184" t="s">
        <v>58</v>
      </c>
      <c r="C72" s="185" t="s">
        <v>249</v>
      </c>
      <c r="D72" s="185"/>
      <c r="E72" s="186" t="s">
        <v>64</v>
      </c>
      <c r="F72" s="187" t="s">
        <v>322</v>
      </c>
      <c r="G72" s="188"/>
      <c r="H72" s="90"/>
      <c r="I72" s="181"/>
      <c r="J72" s="90"/>
      <c r="K72" s="182"/>
      <c r="L72" s="181"/>
      <c r="M72" s="90"/>
      <c r="N72" s="181"/>
      <c r="O72" s="93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 customHeight="1" thickBot="1">
      <c r="A73" s="101"/>
      <c r="B73" s="75"/>
      <c r="C73" s="102"/>
      <c r="D73" s="76"/>
      <c r="E73" s="103"/>
      <c r="F73" s="189"/>
      <c r="G73" s="181"/>
      <c r="H73" s="90"/>
      <c r="I73" s="182"/>
      <c r="J73" s="181"/>
      <c r="K73" s="90"/>
      <c r="L73" s="181"/>
      <c r="M73" s="90"/>
      <c r="N73" s="181"/>
      <c r="O73" s="93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 customHeight="1" thickBot="1">
      <c r="A74" s="450">
        <v>1</v>
      </c>
      <c r="B74" s="456" t="s">
        <v>151</v>
      </c>
      <c r="C74" s="457"/>
      <c r="D74" s="87"/>
      <c r="E74" s="190">
        <f>SUM(E75:E78)</f>
        <v>8743</v>
      </c>
      <c r="F74" s="191"/>
      <c r="G74" s="181"/>
      <c r="H74" s="90"/>
      <c r="I74" s="182"/>
      <c r="J74" s="181"/>
      <c r="K74" s="90"/>
      <c r="L74" s="181"/>
      <c r="M74" s="90"/>
      <c r="N74" s="181"/>
      <c r="O74" s="93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 customHeight="1">
      <c r="A75" s="415"/>
      <c r="B75" s="192" t="s">
        <v>764</v>
      </c>
      <c r="C75" s="193" t="s">
        <v>70</v>
      </c>
      <c r="D75" s="194" t="s">
        <v>151</v>
      </c>
      <c r="E75" s="195">
        <v>2296</v>
      </c>
      <c r="F75" s="196" t="s">
        <v>324</v>
      </c>
      <c r="G75" s="181"/>
      <c r="H75" s="90"/>
      <c r="I75" s="181"/>
      <c r="J75" s="90"/>
      <c r="K75" s="182"/>
      <c r="L75" s="181"/>
      <c r="M75" s="90"/>
      <c r="N75" s="181"/>
      <c r="O75" s="93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 customHeight="1">
      <c r="A76" s="415"/>
      <c r="B76" s="197" t="s">
        <v>679</v>
      </c>
      <c r="C76" s="198" t="s">
        <v>70</v>
      </c>
      <c r="D76" s="199" t="s">
        <v>151</v>
      </c>
      <c r="E76" s="200">
        <v>2226</v>
      </c>
      <c r="F76" s="201" t="s">
        <v>323</v>
      </c>
      <c r="G76" s="181"/>
      <c r="H76" s="79"/>
      <c r="I76" s="181"/>
      <c r="J76" s="75"/>
      <c r="K76" s="181"/>
      <c r="L76" s="75"/>
      <c r="M76" s="182"/>
      <c r="N76" s="181"/>
      <c r="O76" s="181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 customHeight="1">
      <c r="A77" s="415"/>
      <c r="B77" s="197" t="s">
        <v>591</v>
      </c>
      <c r="C77" s="198" t="s">
        <v>70</v>
      </c>
      <c r="D77" s="199" t="s">
        <v>151</v>
      </c>
      <c r="E77" s="200">
        <v>2026</v>
      </c>
      <c r="F77" s="201" t="s">
        <v>325</v>
      </c>
      <c r="G77" s="181"/>
      <c r="H77" s="90"/>
      <c r="I77" s="182"/>
      <c r="J77" s="181"/>
      <c r="K77" s="90"/>
      <c r="L77" s="181"/>
      <c r="M77" s="90"/>
      <c r="N77" s="181"/>
      <c r="O77" s="75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 customHeight="1" thickBot="1">
      <c r="A78" s="448"/>
      <c r="B78" s="202" t="s">
        <v>688</v>
      </c>
      <c r="C78" s="203" t="s">
        <v>70</v>
      </c>
      <c r="D78" s="204" t="s">
        <v>151</v>
      </c>
      <c r="E78" s="205">
        <v>2195</v>
      </c>
      <c r="F78" s="206" t="s">
        <v>323</v>
      </c>
      <c r="G78" s="181"/>
      <c r="H78" s="90"/>
      <c r="I78" s="182"/>
      <c r="J78" s="181"/>
      <c r="K78" s="90"/>
      <c r="L78" s="181"/>
      <c r="M78" s="90"/>
      <c r="N78" s="181"/>
      <c r="O78" s="75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 customHeight="1" thickBot="1">
      <c r="A79" s="207" t="s">
        <v>326</v>
      </c>
      <c r="B79" s="453" t="s">
        <v>630</v>
      </c>
      <c r="C79" s="446"/>
      <c r="D79" s="208"/>
      <c r="E79" s="209"/>
      <c r="F79" s="210"/>
      <c r="G79" s="181"/>
      <c r="H79" s="90"/>
      <c r="I79" s="182"/>
      <c r="J79" s="181"/>
      <c r="K79" s="211"/>
      <c r="L79" s="181"/>
      <c r="M79" s="90"/>
      <c r="N79" s="181"/>
      <c r="O79" s="75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 customHeight="1" thickBot="1">
      <c r="A80" s="101"/>
      <c r="B80" s="103"/>
      <c r="C80" s="117"/>
      <c r="D80" s="118"/>
      <c r="E80" s="103"/>
      <c r="F80" s="189"/>
      <c r="G80" s="181"/>
      <c r="H80" s="90"/>
      <c r="I80" s="181"/>
      <c r="J80" s="90"/>
      <c r="K80" s="182"/>
      <c r="L80" s="181"/>
      <c r="M80" s="90"/>
      <c r="N80" s="181"/>
      <c r="O80" s="75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 customHeight="1" thickBot="1">
      <c r="A81" s="450">
        <v>2</v>
      </c>
      <c r="B81" s="454" t="s">
        <v>383</v>
      </c>
      <c r="C81" s="423"/>
      <c r="D81" s="212"/>
      <c r="E81" s="213">
        <f>SUM(E82:E85)</f>
        <v>7973</v>
      </c>
      <c r="F81" s="214"/>
      <c r="G81" s="181"/>
      <c r="H81" s="90"/>
      <c r="I81" s="182"/>
      <c r="J81" s="181"/>
      <c r="K81" s="211"/>
      <c r="L81" s="181"/>
      <c r="M81" s="90"/>
      <c r="N81" s="181"/>
      <c r="O81" s="75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 customHeight="1">
      <c r="A82" s="415"/>
      <c r="B82" s="215" t="s">
        <v>772</v>
      </c>
      <c r="C82" s="216" t="s">
        <v>70</v>
      </c>
      <c r="D82" s="217" t="s">
        <v>383</v>
      </c>
      <c r="E82" s="218">
        <v>1929</v>
      </c>
      <c r="F82" s="219" t="s">
        <v>324</v>
      </c>
      <c r="G82" s="181"/>
      <c r="H82" s="90"/>
      <c r="I82" s="181"/>
      <c r="J82" s="90"/>
      <c r="K82" s="182"/>
      <c r="L82" s="181"/>
      <c r="M82" s="90"/>
      <c r="N82" s="181"/>
      <c r="O82" s="75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 customHeight="1">
      <c r="A83" s="415"/>
      <c r="B83" s="220" t="s">
        <v>674</v>
      </c>
      <c r="C83" s="198" t="s">
        <v>70</v>
      </c>
      <c r="D83" s="199" t="s">
        <v>383</v>
      </c>
      <c r="E83" s="200">
        <v>2349</v>
      </c>
      <c r="F83" s="201" t="s">
        <v>323</v>
      </c>
      <c r="G83" s="181"/>
      <c r="H83" s="90"/>
      <c r="I83" s="182"/>
      <c r="J83" s="181"/>
      <c r="K83" s="211"/>
      <c r="L83" s="181"/>
      <c r="M83" s="90"/>
      <c r="N83" s="181"/>
      <c r="O83" s="75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 customHeight="1">
      <c r="A84" s="415"/>
      <c r="B84" s="220" t="s">
        <v>614</v>
      </c>
      <c r="C84" s="198" t="s">
        <v>70</v>
      </c>
      <c r="D84" s="199" t="s">
        <v>383</v>
      </c>
      <c r="E84" s="200">
        <v>1944</v>
      </c>
      <c r="F84" s="201" t="s">
        <v>325</v>
      </c>
      <c r="G84" s="181"/>
      <c r="H84" s="90"/>
      <c r="I84" s="182"/>
      <c r="J84" s="181"/>
      <c r="K84" s="211"/>
      <c r="L84" s="181"/>
      <c r="M84" s="90"/>
      <c r="N84" s="181"/>
      <c r="O84" s="75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 customHeight="1" thickBot="1">
      <c r="A85" s="448"/>
      <c r="B85" s="221" t="s">
        <v>788</v>
      </c>
      <c r="C85" s="203" t="s">
        <v>70</v>
      </c>
      <c r="D85" s="204" t="s">
        <v>383</v>
      </c>
      <c r="E85" s="205">
        <v>1751</v>
      </c>
      <c r="F85" s="206" t="s">
        <v>324</v>
      </c>
      <c r="G85" s="181"/>
      <c r="H85" s="90"/>
      <c r="I85" s="182"/>
      <c r="J85" s="181"/>
      <c r="K85" s="90"/>
      <c r="L85" s="181"/>
      <c r="M85" s="90"/>
      <c r="N85" s="181"/>
      <c r="O85" s="75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 customHeight="1" thickBot="1">
      <c r="A86" s="207" t="s">
        <v>326</v>
      </c>
      <c r="B86" s="453"/>
      <c r="C86" s="432"/>
      <c r="D86" s="208"/>
      <c r="E86" s="209"/>
      <c r="F86" s="210"/>
      <c r="G86" s="181"/>
      <c r="H86" s="90"/>
      <c r="I86" s="182"/>
      <c r="J86" s="181"/>
      <c r="K86" s="90"/>
      <c r="L86" s="181"/>
      <c r="M86" s="90"/>
      <c r="N86" s="181"/>
      <c r="O86" s="75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 customHeight="1" thickBot="1">
      <c r="A87" s="101"/>
      <c r="B87" s="75"/>
      <c r="C87" s="102"/>
      <c r="D87" s="76"/>
      <c r="E87" s="103"/>
      <c r="F87" s="189"/>
      <c r="G87" s="181"/>
      <c r="H87" s="90"/>
      <c r="I87" s="182"/>
      <c r="J87" s="181"/>
      <c r="K87" s="90"/>
      <c r="L87" s="181"/>
      <c r="M87" s="90"/>
      <c r="N87" s="181"/>
      <c r="O87" s="93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 customHeight="1" thickBot="1">
      <c r="A88" s="450">
        <v>3</v>
      </c>
      <c r="B88" s="454" t="s">
        <v>192</v>
      </c>
      <c r="C88" s="410"/>
      <c r="D88" s="222"/>
      <c r="E88" s="213">
        <f>SUM(E89:E92)</f>
        <v>7664</v>
      </c>
      <c r="F88" s="214"/>
      <c r="G88" s="181"/>
      <c r="H88" s="90"/>
      <c r="I88" s="182"/>
      <c r="J88" s="181"/>
      <c r="K88" s="211"/>
      <c r="L88" s="181"/>
      <c r="M88" s="90"/>
      <c r="N88" s="181"/>
      <c r="O88" s="75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 customHeight="1">
      <c r="A89" s="415"/>
      <c r="B89" s="215" t="s">
        <v>768</v>
      </c>
      <c r="C89" s="216" t="s">
        <v>70</v>
      </c>
      <c r="D89" s="217" t="s">
        <v>192</v>
      </c>
      <c r="E89" s="223">
        <v>2079</v>
      </c>
      <c r="F89" s="219" t="s">
        <v>324</v>
      </c>
      <c r="G89" s="181"/>
      <c r="H89" s="90"/>
      <c r="I89" s="182"/>
      <c r="J89" s="181"/>
      <c r="K89" s="90"/>
      <c r="L89" s="181"/>
      <c r="M89" s="90"/>
      <c r="N89" s="181"/>
      <c r="O89" s="75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 customHeight="1">
      <c r="A90" s="415"/>
      <c r="B90" s="220" t="s">
        <v>720</v>
      </c>
      <c r="C90" s="198" t="s">
        <v>70</v>
      </c>
      <c r="D90" s="199" t="s">
        <v>192</v>
      </c>
      <c r="E90" s="200">
        <v>1659</v>
      </c>
      <c r="F90" s="201" t="s">
        <v>323</v>
      </c>
      <c r="G90" s="181"/>
      <c r="H90" s="90"/>
      <c r="I90" s="182"/>
      <c r="J90" s="181"/>
      <c r="K90" s="90"/>
      <c r="L90" s="181"/>
      <c r="M90" s="90"/>
      <c r="N90" s="181"/>
      <c r="O90" s="75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 customHeight="1">
      <c r="A91" s="415"/>
      <c r="B91" s="220" t="s">
        <v>596</v>
      </c>
      <c r="C91" s="198" t="s">
        <v>70</v>
      </c>
      <c r="D91" s="199" t="s">
        <v>192</v>
      </c>
      <c r="E91" s="200">
        <v>1985</v>
      </c>
      <c r="F91" s="201" t="s">
        <v>325</v>
      </c>
      <c r="G91" s="181"/>
      <c r="H91" s="90"/>
      <c r="I91" s="182"/>
      <c r="J91" s="181"/>
      <c r="K91" s="211"/>
      <c r="L91" s="181"/>
      <c r="M91" s="90"/>
      <c r="N91" s="181"/>
      <c r="O91" s="75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 customHeight="1" thickBot="1">
      <c r="A92" s="448"/>
      <c r="B92" s="221" t="s">
        <v>617</v>
      </c>
      <c r="C92" s="203" t="s">
        <v>70</v>
      </c>
      <c r="D92" s="204" t="s">
        <v>192</v>
      </c>
      <c r="E92" s="205">
        <v>1941</v>
      </c>
      <c r="F92" s="206" t="s">
        <v>325</v>
      </c>
      <c r="G92" s="181"/>
      <c r="H92" s="90"/>
      <c r="I92" s="181"/>
      <c r="J92" s="90"/>
      <c r="K92" s="182"/>
      <c r="L92" s="181"/>
      <c r="M92" s="90"/>
      <c r="N92" s="181"/>
      <c r="O92" s="75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 customHeight="1" thickBot="1">
      <c r="A93" s="207" t="s">
        <v>326</v>
      </c>
      <c r="B93" s="453" t="s">
        <v>327</v>
      </c>
      <c r="C93" s="446"/>
      <c r="D93" s="224"/>
      <c r="E93" s="209"/>
      <c r="F93" s="210"/>
      <c r="G93" s="181"/>
      <c r="H93" s="90"/>
      <c r="I93" s="181"/>
      <c r="J93" s="90"/>
      <c r="K93" s="182"/>
      <c r="L93" s="181"/>
      <c r="M93" s="90"/>
      <c r="N93" s="181"/>
      <c r="O93" s="75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 customHeight="1" thickBot="1">
      <c r="A94" s="101"/>
      <c r="B94" s="75"/>
      <c r="C94" s="102"/>
      <c r="D94" s="76"/>
      <c r="E94" s="103"/>
      <c r="F94" s="189"/>
      <c r="G94" s="181"/>
      <c r="H94" s="90"/>
      <c r="I94" s="181"/>
      <c r="J94" s="90"/>
      <c r="K94" s="182"/>
      <c r="L94" s="181"/>
      <c r="M94" s="90"/>
      <c r="N94" s="181"/>
      <c r="O94" s="75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 customHeight="1" thickBot="1">
      <c r="A95" s="450">
        <v>4</v>
      </c>
      <c r="B95" s="454" t="s">
        <v>1129</v>
      </c>
      <c r="C95" s="423"/>
      <c r="D95" s="212"/>
      <c r="E95" s="213">
        <f>SUM(E96:E99)</f>
        <v>7025</v>
      </c>
      <c r="F95" s="214"/>
      <c r="G95" s="181"/>
      <c r="H95" s="90"/>
      <c r="I95" s="182"/>
      <c r="J95" s="181"/>
      <c r="K95" s="211"/>
      <c r="L95" s="181"/>
      <c r="M95" s="90"/>
      <c r="N95" s="181"/>
      <c r="O95" s="75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 customHeight="1">
      <c r="A96" s="415"/>
      <c r="B96" s="225" t="s">
        <v>794</v>
      </c>
      <c r="C96" s="216" t="s">
        <v>70</v>
      </c>
      <c r="D96" s="217" t="s">
        <v>93</v>
      </c>
      <c r="E96" s="218">
        <v>1621</v>
      </c>
      <c r="F96" s="219" t="s">
        <v>324</v>
      </c>
      <c r="G96" s="181"/>
      <c r="H96" s="90"/>
      <c r="I96" s="182"/>
      <c r="J96" s="181"/>
      <c r="K96" s="90"/>
      <c r="L96" s="181"/>
      <c r="M96" s="90"/>
      <c r="N96" s="181"/>
      <c r="O96" s="75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 customHeight="1">
      <c r="A97" s="415"/>
      <c r="B97" s="197" t="s">
        <v>674</v>
      </c>
      <c r="C97" s="198" t="s">
        <v>70</v>
      </c>
      <c r="D97" s="199" t="s">
        <v>383</v>
      </c>
      <c r="E97" s="200">
        <v>2349</v>
      </c>
      <c r="F97" s="201" t="s">
        <v>323</v>
      </c>
      <c r="G97" s="181"/>
      <c r="H97" s="90"/>
      <c r="I97" s="182"/>
      <c r="J97" s="181"/>
      <c r="K97" s="211"/>
      <c r="L97" s="181"/>
      <c r="M97" s="90"/>
      <c r="N97" s="181"/>
      <c r="O97" s="75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 customHeight="1">
      <c r="A98" s="415"/>
      <c r="B98" s="197" t="s">
        <v>627</v>
      </c>
      <c r="C98" s="198" t="s">
        <v>70</v>
      </c>
      <c r="D98" s="199" t="s">
        <v>93</v>
      </c>
      <c r="E98" s="200">
        <v>1763</v>
      </c>
      <c r="F98" s="201" t="s">
        <v>325</v>
      </c>
      <c r="G98" s="181"/>
      <c r="H98" s="90"/>
      <c r="I98" s="181"/>
      <c r="J98" s="90"/>
      <c r="K98" s="182"/>
      <c r="L98" s="181"/>
      <c r="M98" s="90"/>
      <c r="N98" s="181"/>
      <c r="O98" s="75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 customHeight="1" thickBot="1">
      <c r="A99" s="448"/>
      <c r="B99" s="202" t="s">
        <v>808</v>
      </c>
      <c r="C99" s="203" t="s">
        <v>70</v>
      </c>
      <c r="D99" s="204" t="s">
        <v>93</v>
      </c>
      <c r="E99" s="205">
        <v>1292</v>
      </c>
      <c r="F99" s="206" t="s">
        <v>324</v>
      </c>
      <c r="G99" s="181"/>
      <c r="H99" s="90"/>
      <c r="I99" s="181"/>
      <c r="J99" s="90"/>
      <c r="K99" s="182"/>
      <c r="L99" s="181"/>
      <c r="M99" s="90"/>
      <c r="N99" s="181"/>
      <c r="O99" s="75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 customHeight="1" thickBot="1">
      <c r="A100" s="207" t="s">
        <v>326</v>
      </c>
      <c r="B100" s="453"/>
      <c r="C100" s="446"/>
      <c r="D100" s="208"/>
      <c r="E100" s="209"/>
      <c r="F100" s="210"/>
      <c r="G100" s="181"/>
      <c r="H100" s="90"/>
      <c r="I100" s="182"/>
      <c r="J100" s="181"/>
      <c r="K100" s="90"/>
      <c r="L100" s="181"/>
      <c r="M100" s="90"/>
      <c r="N100" s="181"/>
      <c r="O100" s="75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 customHeight="1" thickBot="1">
      <c r="A101" s="101"/>
      <c r="B101" s="103"/>
      <c r="C101" s="117"/>
      <c r="D101" s="118"/>
      <c r="E101" s="103"/>
      <c r="F101" s="189"/>
      <c r="G101" s="181"/>
      <c r="H101" s="90"/>
      <c r="I101" s="182"/>
      <c r="J101" s="181"/>
      <c r="K101" s="211"/>
      <c r="L101" s="181"/>
      <c r="M101" s="90"/>
      <c r="N101" s="181"/>
      <c r="O101" s="75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 customHeight="1" thickBot="1">
      <c r="A102" s="450">
        <v>5</v>
      </c>
      <c r="B102" s="454" t="s">
        <v>359</v>
      </c>
      <c r="C102" s="423"/>
      <c r="D102" s="212"/>
      <c r="E102" s="213">
        <f>SUM(E103:E106)</f>
        <v>6283</v>
      </c>
      <c r="F102" s="214"/>
      <c r="G102" s="181"/>
      <c r="H102" s="90"/>
      <c r="I102" s="182"/>
      <c r="J102" s="181"/>
      <c r="K102" s="211"/>
      <c r="L102" s="181"/>
      <c r="M102" s="90"/>
      <c r="N102" s="181"/>
      <c r="O102" s="75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 customHeight="1">
      <c r="A103" s="415"/>
      <c r="B103" s="225" t="s">
        <v>791</v>
      </c>
      <c r="C103" s="216" t="s">
        <v>70</v>
      </c>
      <c r="D103" s="217" t="s">
        <v>910</v>
      </c>
      <c r="E103" s="389">
        <v>1649</v>
      </c>
      <c r="F103" s="219" t="s">
        <v>324</v>
      </c>
      <c r="G103" s="181"/>
      <c r="H103" s="90"/>
      <c r="I103" s="182"/>
      <c r="J103" s="181"/>
      <c r="K103" s="90"/>
      <c r="L103" s="181"/>
      <c r="M103" s="90"/>
      <c r="N103" s="181"/>
      <c r="O103" s="75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 customHeight="1">
      <c r="A104" s="415"/>
      <c r="B104" s="197" t="s">
        <v>732</v>
      </c>
      <c r="C104" s="226">
        <v>2001</v>
      </c>
      <c r="D104" s="199" t="s">
        <v>910</v>
      </c>
      <c r="E104" s="390">
        <v>1361</v>
      </c>
      <c r="F104" s="201" t="s">
        <v>323</v>
      </c>
      <c r="G104" s="181"/>
      <c r="H104" s="90"/>
      <c r="I104" s="181"/>
      <c r="J104" s="90"/>
      <c r="K104" s="182"/>
      <c r="L104" s="181"/>
      <c r="M104" s="90"/>
      <c r="N104" s="181"/>
      <c r="O104" s="75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 customHeight="1">
      <c r="A105" s="415"/>
      <c r="B105" s="197" t="s">
        <v>605</v>
      </c>
      <c r="C105" s="226">
        <v>2001</v>
      </c>
      <c r="D105" s="199" t="s">
        <v>910</v>
      </c>
      <c r="E105" s="390">
        <v>1966</v>
      </c>
      <c r="F105" s="201" t="s">
        <v>325</v>
      </c>
      <c r="G105" s="181"/>
      <c r="H105" s="90"/>
      <c r="I105" s="182"/>
      <c r="J105" s="181"/>
      <c r="K105" s="90"/>
      <c r="L105" s="181"/>
      <c r="M105" s="90"/>
      <c r="N105" s="181"/>
      <c r="O105" s="75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 customHeight="1" thickBot="1">
      <c r="A106" s="448"/>
      <c r="B106" s="202" t="s">
        <v>804</v>
      </c>
      <c r="C106" s="203" t="s">
        <v>70</v>
      </c>
      <c r="D106" s="204" t="s">
        <v>910</v>
      </c>
      <c r="E106" s="391">
        <v>1307</v>
      </c>
      <c r="F106" s="206" t="s">
        <v>324</v>
      </c>
      <c r="G106" s="181"/>
      <c r="H106" s="90"/>
      <c r="I106" s="182"/>
      <c r="J106" s="181"/>
      <c r="K106" s="90"/>
      <c r="L106" s="181"/>
      <c r="M106" s="90"/>
      <c r="N106" s="181"/>
      <c r="O106" s="75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 customHeight="1" thickBot="1">
      <c r="A107" s="207" t="s">
        <v>326</v>
      </c>
      <c r="B107" s="453"/>
      <c r="C107" s="432"/>
      <c r="D107" s="208"/>
      <c r="E107" s="209"/>
      <c r="F107" s="210"/>
      <c r="G107" s="181"/>
      <c r="H107" s="90"/>
      <c r="I107" s="182"/>
      <c r="J107" s="181"/>
      <c r="K107" s="90"/>
      <c r="L107" s="181"/>
      <c r="M107" s="90"/>
      <c r="N107" s="181"/>
      <c r="O107" s="75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 customHeight="1" thickBot="1">
      <c r="A108" s="101"/>
      <c r="B108" s="103"/>
      <c r="C108" s="117"/>
      <c r="D108" s="118"/>
      <c r="E108" s="103"/>
      <c r="F108" s="189"/>
      <c r="G108" s="181"/>
      <c r="H108" s="90"/>
      <c r="I108" s="181"/>
      <c r="J108" s="90"/>
      <c r="K108" s="182"/>
      <c r="L108" s="181"/>
      <c r="M108" s="90"/>
      <c r="N108" s="181"/>
      <c r="O108" s="75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 customHeight="1" thickBot="1">
      <c r="A109" s="450">
        <v>6</v>
      </c>
      <c r="B109" s="454" t="s">
        <v>579</v>
      </c>
      <c r="C109" s="410"/>
      <c r="D109" s="212"/>
      <c r="E109" s="213">
        <f>SUM(E110:E113)</f>
        <v>6229</v>
      </c>
      <c r="F109" s="214"/>
      <c r="G109" s="181"/>
      <c r="H109" s="90"/>
      <c r="I109" s="181"/>
      <c r="J109" s="90"/>
      <c r="K109" s="182"/>
      <c r="L109" s="181"/>
      <c r="M109" s="90"/>
      <c r="N109" s="181"/>
      <c r="O109" s="75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 customHeight="1">
      <c r="A110" s="415"/>
      <c r="B110" s="215" t="s">
        <v>776</v>
      </c>
      <c r="C110" s="216" t="s">
        <v>70</v>
      </c>
      <c r="D110" s="217" t="s">
        <v>579</v>
      </c>
      <c r="E110" s="218">
        <v>1809</v>
      </c>
      <c r="F110" s="219" t="s">
        <v>324</v>
      </c>
      <c r="G110" s="181"/>
      <c r="H110" s="90"/>
      <c r="I110" s="182"/>
      <c r="J110" s="181"/>
      <c r="K110" s="211"/>
      <c r="L110" s="181"/>
      <c r="M110" s="90"/>
      <c r="N110" s="181"/>
      <c r="O110" s="75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 customHeight="1">
      <c r="A111" s="415"/>
      <c r="B111" s="220" t="s">
        <v>693</v>
      </c>
      <c r="C111" s="198" t="s">
        <v>70</v>
      </c>
      <c r="D111" s="199" t="s">
        <v>579</v>
      </c>
      <c r="E111" s="200">
        <v>2123</v>
      </c>
      <c r="F111" s="201" t="s">
        <v>323</v>
      </c>
      <c r="G111" s="181"/>
      <c r="H111" s="90"/>
      <c r="I111" s="182"/>
      <c r="J111" s="181"/>
      <c r="K111" s="90"/>
      <c r="L111" s="181"/>
      <c r="M111" s="90"/>
      <c r="N111" s="181"/>
      <c r="O111" s="75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 customHeight="1">
      <c r="A112" s="415"/>
      <c r="B112" s="220" t="s">
        <v>647</v>
      </c>
      <c r="C112" s="198" t="s">
        <v>70</v>
      </c>
      <c r="D112" s="199" t="s">
        <v>579</v>
      </c>
      <c r="E112" s="200">
        <v>1057</v>
      </c>
      <c r="F112" s="201" t="s">
        <v>325</v>
      </c>
      <c r="G112" s="181"/>
      <c r="H112" s="90"/>
      <c r="I112" s="182"/>
      <c r="J112" s="181"/>
      <c r="K112" s="211"/>
      <c r="L112" s="181"/>
      <c r="M112" s="90"/>
      <c r="N112" s="181"/>
      <c r="O112" s="75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 customHeight="1" thickBot="1">
      <c r="A113" s="448"/>
      <c r="B113" s="221" t="s">
        <v>737</v>
      </c>
      <c r="C113" s="203" t="s">
        <v>70</v>
      </c>
      <c r="D113" s="204" t="s">
        <v>579</v>
      </c>
      <c r="E113" s="205">
        <v>1240</v>
      </c>
      <c r="F113" s="206" t="s">
        <v>323</v>
      </c>
      <c r="G113" s="181"/>
      <c r="H113" s="90"/>
      <c r="I113" s="181"/>
      <c r="J113" s="90"/>
      <c r="K113" s="182"/>
      <c r="L113" s="181"/>
      <c r="M113" s="90"/>
      <c r="N113" s="181"/>
      <c r="O113" s="75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 customHeight="1" thickBot="1">
      <c r="A114" s="207" t="s">
        <v>326</v>
      </c>
      <c r="B114" s="453"/>
      <c r="C114" s="446"/>
      <c r="D114" s="208"/>
      <c r="E114" s="209"/>
      <c r="F114" s="210"/>
      <c r="G114" s="181"/>
      <c r="H114" s="90"/>
      <c r="I114" s="181"/>
      <c r="J114" s="90"/>
      <c r="K114" s="182"/>
      <c r="L114" s="181"/>
      <c r="M114" s="90"/>
      <c r="N114" s="181"/>
      <c r="O114" s="75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.25" customHeight="1" thickBot="1">
      <c r="A115" s="101"/>
      <c r="B115" s="103"/>
      <c r="C115" s="117"/>
      <c r="D115" s="118"/>
      <c r="E115" s="103"/>
      <c r="F115" s="189"/>
      <c r="G115" s="181"/>
      <c r="H115" s="90"/>
      <c r="I115" s="181"/>
      <c r="J115" s="90"/>
      <c r="K115" s="182"/>
      <c r="L115" s="181"/>
      <c r="M115" s="90"/>
      <c r="N115" s="181"/>
      <c r="O115" s="75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.25" customHeight="1" thickBot="1">
      <c r="A116" s="450">
        <v>7</v>
      </c>
      <c r="B116" s="454" t="s">
        <v>622</v>
      </c>
      <c r="C116" s="423"/>
      <c r="D116" s="212"/>
      <c r="E116" s="213">
        <f>SUM(E117:E120)</f>
        <v>5149</v>
      </c>
      <c r="F116" s="214"/>
      <c r="G116" s="181"/>
      <c r="H116" s="90"/>
      <c r="I116" s="181"/>
      <c r="J116" s="90"/>
      <c r="K116" s="182"/>
      <c r="L116" s="181"/>
      <c r="M116" s="90"/>
      <c r="N116" s="181"/>
      <c r="O116" s="75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.25" customHeight="1">
      <c r="A117" s="415"/>
      <c r="B117" s="225" t="s">
        <v>801</v>
      </c>
      <c r="C117" s="216" t="s">
        <v>70</v>
      </c>
      <c r="D117" s="217" t="s">
        <v>622</v>
      </c>
      <c r="E117" s="218">
        <v>1390</v>
      </c>
      <c r="F117" s="219" t="s">
        <v>324</v>
      </c>
      <c r="G117" s="181"/>
      <c r="H117" s="90"/>
      <c r="I117" s="181"/>
      <c r="J117" s="90"/>
      <c r="K117" s="182"/>
      <c r="L117" s="181"/>
      <c r="M117" s="90"/>
      <c r="N117" s="181"/>
      <c r="O117" s="75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.25" customHeight="1">
      <c r="A118" s="415"/>
      <c r="B118" s="197" t="s">
        <v>741</v>
      </c>
      <c r="C118" s="198" t="s">
        <v>70</v>
      </c>
      <c r="D118" s="199" t="s">
        <v>622</v>
      </c>
      <c r="E118" s="200">
        <v>1231</v>
      </c>
      <c r="F118" s="201" t="s">
        <v>323</v>
      </c>
      <c r="G118" s="181"/>
      <c r="H118" s="90"/>
      <c r="I118" s="181"/>
      <c r="J118" s="90"/>
      <c r="K118" s="182"/>
      <c r="L118" s="181"/>
      <c r="M118" s="90"/>
      <c r="N118" s="181"/>
      <c r="O118" s="75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4.25" customHeight="1">
      <c r="A119" s="415"/>
      <c r="B119" s="228" t="s">
        <v>756</v>
      </c>
      <c r="C119" s="229" t="s">
        <v>70</v>
      </c>
      <c r="D119" s="230" t="s">
        <v>622</v>
      </c>
      <c r="E119" s="200">
        <v>730</v>
      </c>
      <c r="F119" s="201" t="s">
        <v>323</v>
      </c>
      <c r="G119" s="181"/>
      <c r="H119" s="90"/>
      <c r="I119" s="182"/>
      <c r="J119" s="181"/>
      <c r="K119" s="211"/>
      <c r="L119" s="181"/>
      <c r="M119" s="90"/>
      <c r="N119" s="181"/>
      <c r="O119" s="75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.25" customHeight="1" thickBot="1">
      <c r="A120" s="448"/>
      <c r="B120" s="202" t="s">
        <v>621</v>
      </c>
      <c r="C120" s="203" t="s">
        <v>70</v>
      </c>
      <c r="D120" s="204" t="s">
        <v>622</v>
      </c>
      <c r="E120" s="205">
        <v>1798</v>
      </c>
      <c r="F120" s="206" t="s">
        <v>325</v>
      </c>
      <c r="G120" s="181"/>
      <c r="H120" s="90"/>
      <c r="I120" s="182"/>
      <c r="J120" s="181"/>
      <c r="K120" s="90"/>
      <c r="L120" s="181"/>
      <c r="M120" s="90"/>
      <c r="N120" s="181"/>
      <c r="O120" s="75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.25" customHeight="1" thickBot="1">
      <c r="A121" s="207" t="s">
        <v>326</v>
      </c>
      <c r="B121" s="453"/>
      <c r="C121" s="432"/>
      <c r="D121" s="208"/>
      <c r="E121" s="209"/>
      <c r="F121" s="210"/>
      <c r="G121" s="181"/>
      <c r="H121" s="90"/>
      <c r="I121" s="182"/>
      <c r="J121" s="181"/>
      <c r="K121" s="90"/>
      <c r="L121" s="181"/>
      <c r="M121" s="90"/>
      <c r="N121" s="181"/>
      <c r="O121" s="75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.25" customHeight="1" thickBot="1">
      <c r="A122" s="101"/>
      <c r="B122" s="75"/>
      <c r="C122" s="102"/>
      <c r="D122" s="76"/>
      <c r="E122" s="103"/>
      <c r="F122" s="189"/>
      <c r="G122" s="181"/>
      <c r="H122" s="90"/>
      <c r="I122" s="181"/>
      <c r="J122" s="90"/>
      <c r="K122" s="182"/>
      <c r="L122" s="181"/>
      <c r="M122" s="90"/>
      <c r="N122" s="181"/>
      <c r="O122" s="231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.25" customHeight="1" thickBot="1">
      <c r="A123" s="450">
        <v>8</v>
      </c>
      <c r="B123" s="462" t="s">
        <v>257</v>
      </c>
      <c r="C123" s="423"/>
      <c r="D123" s="212"/>
      <c r="E123" s="213">
        <f>SUM(E124:E127)</f>
        <v>3695</v>
      </c>
      <c r="F123" s="214"/>
      <c r="G123" s="181"/>
      <c r="H123" s="90"/>
      <c r="I123" s="182"/>
      <c r="J123" s="181"/>
      <c r="K123" s="90"/>
      <c r="L123" s="181"/>
      <c r="M123" s="90"/>
      <c r="N123" s="181"/>
      <c r="O123" s="75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25" customHeight="1">
      <c r="A124" s="451"/>
      <c r="B124" s="225" t="s">
        <v>812</v>
      </c>
      <c r="C124" s="216" t="s">
        <v>70</v>
      </c>
      <c r="D124" s="232" t="s">
        <v>257</v>
      </c>
      <c r="E124" s="218">
        <v>1218</v>
      </c>
      <c r="F124" s="219" t="s">
        <v>324</v>
      </c>
      <c r="G124" s="181"/>
      <c r="H124" s="90"/>
      <c r="I124" s="181"/>
      <c r="J124" s="90"/>
      <c r="K124" s="182"/>
      <c r="L124" s="181"/>
      <c r="M124" s="90"/>
      <c r="N124" s="181"/>
      <c r="O124" s="75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.25" customHeight="1">
      <c r="A125" s="451"/>
      <c r="B125" s="233" t="s">
        <v>752</v>
      </c>
      <c r="C125" s="234">
        <v>2001</v>
      </c>
      <c r="D125" s="235" t="s">
        <v>257</v>
      </c>
      <c r="E125" s="200">
        <v>1020</v>
      </c>
      <c r="F125" s="201" t="s">
        <v>323</v>
      </c>
      <c r="G125" s="181"/>
      <c r="H125" s="90"/>
      <c r="I125" s="182"/>
      <c r="J125" s="181"/>
      <c r="K125" s="211"/>
      <c r="L125" s="181"/>
      <c r="M125" s="90"/>
      <c r="N125" s="181"/>
      <c r="O125" s="75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.25" customHeight="1">
      <c r="A126" s="451"/>
      <c r="B126" s="228" t="s">
        <v>656</v>
      </c>
      <c r="C126" s="229" t="s">
        <v>70</v>
      </c>
      <c r="D126" s="230" t="s">
        <v>257</v>
      </c>
      <c r="E126" s="200">
        <v>645</v>
      </c>
      <c r="F126" s="201" t="s">
        <v>325</v>
      </c>
      <c r="G126" s="181"/>
      <c r="H126" s="90"/>
      <c r="I126" s="182"/>
      <c r="J126" s="181"/>
      <c r="K126" s="211"/>
      <c r="L126" s="181"/>
      <c r="M126" s="90"/>
      <c r="N126" s="181"/>
      <c r="O126" s="75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.25" customHeight="1" thickBot="1">
      <c r="A127" s="452"/>
      <c r="B127" s="202" t="s">
        <v>816</v>
      </c>
      <c r="C127" s="203" t="s">
        <v>70</v>
      </c>
      <c r="D127" s="204" t="s">
        <v>257</v>
      </c>
      <c r="E127" s="205">
        <v>812</v>
      </c>
      <c r="F127" s="206" t="s">
        <v>324</v>
      </c>
      <c r="G127" s="181"/>
      <c r="H127" s="79"/>
      <c r="I127" s="181"/>
      <c r="J127" s="75"/>
      <c r="K127" s="181"/>
      <c r="L127" s="75"/>
      <c r="M127" s="182"/>
      <c r="N127" s="181"/>
      <c r="O127" s="181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.25" customHeight="1" thickBot="1">
      <c r="A128" s="207" t="s">
        <v>326</v>
      </c>
      <c r="B128" s="453"/>
      <c r="C128" s="432"/>
      <c r="D128" s="208"/>
      <c r="E128" s="209"/>
      <c r="F128" s="210"/>
      <c r="G128" s="181"/>
      <c r="H128" s="90"/>
      <c r="I128" s="182"/>
      <c r="J128" s="181"/>
      <c r="K128" s="211"/>
      <c r="L128" s="181"/>
      <c r="M128" s="90"/>
      <c r="N128" s="181"/>
      <c r="O128" s="93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9.75" customHeight="1">
      <c r="A129" s="101"/>
      <c r="B129" s="103"/>
      <c r="C129" s="117"/>
      <c r="D129" s="118"/>
      <c r="E129" s="103"/>
      <c r="F129" s="189"/>
      <c r="G129" s="181"/>
      <c r="H129" s="90"/>
      <c r="I129" s="181"/>
      <c r="J129" s="90"/>
      <c r="K129" s="182"/>
      <c r="L129" s="181"/>
      <c r="M129" s="90"/>
      <c r="N129" s="181"/>
      <c r="O129" s="75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.25" customHeight="1">
      <c r="A130" s="438" t="s">
        <v>328</v>
      </c>
      <c r="B130" s="405"/>
      <c r="C130" s="455" t="s">
        <v>822</v>
      </c>
      <c r="D130" s="405"/>
      <c r="E130" s="405"/>
      <c r="F130" s="405"/>
      <c r="G130" s="405"/>
      <c r="H130" s="405"/>
      <c r="I130" s="405"/>
      <c r="J130" s="405"/>
      <c r="K130" s="236"/>
      <c r="L130" s="236"/>
      <c r="M130" s="236"/>
      <c r="N130" s="236"/>
      <c r="O130" s="236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</sheetData>
  <sheetProtection/>
  <mergeCells count="62">
    <mergeCell ref="A22:B22"/>
    <mergeCell ref="C22:O22"/>
    <mergeCell ref="A24:O24"/>
    <mergeCell ref="A51:A52"/>
    <mergeCell ref="B51:B52"/>
    <mergeCell ref="C51:C52"/>
    <mergeCell ref="D51:D52"/>
    <mergeCell ref="E51:G51"/>
    <mergeCell ref="A1:O1"/>
    <mergeCell ref="D2:D3"/>
    <mergeCell ref="B114:C114"/>
    <mergeCell ref="B109:C109"/>
    <mergeCell ref="B116:C116"/>
    <mergeCell ref="M2:N2"/>
    <mergeCell ref="O2:O3"/>
    <mergeCell ref="J2:L2"/>
    <mergeCell ref="B2:B3"/>
    <mergeCell ref="C2:C3"/>
    <mergeCell ref="A2:A3"/>
    <mergeCell ref="H2:I2"/>
    <mergeCell ref="E2:G2"/>
    <mergeCell ref="B93:C93"/>
    <mergeCell ref="B95:C95"/>
    <mergeCell ref="B86:C86"/>
    <mergeCell ref="A25:A26"/>
    <mergeCell ref="B25:B26"/>
    <mergeCell ref="C25:C26"/>
    <mergeCell ref="D25:D26"/>
    <mergeCell ref="E25:G25"/>
    <mergeCell ref="H25:J25"/>
    <mergeCell ref="K25:L25"/>
    <mergeCell ref="M25:N25"/>
    <mergeCell ref="O25:O26"/>
    <mergeCell ref="C130:J130"/>
    <mergeCell ref="H51:J51"/>
    <mergeCell ref="K51:L51"/>
    <mergeCell ref="M51:N51"/>
    <mergeCell ref="B79:C79"/>
    <mergeCell ref="B128:C128"/>
    <mergeCell ref="B121:C121"/>
    <mergeCell ref="B123:C123"/>
    <mergeCell ref="B88:C88"/>
    <mergeCell ref="A48:B48"/>
    <mergeCell ref="C48:O48"/>
    <mergeCell ref="A50:O50"/>
    <mergeCell ref="A69:B69"/>
    <mergeCell ref="C69:O69"/>
    <mergeCell ref="A71:F71"/>
    <mergeCell ref="A74:A78"/>
    <mergeCell ref="B74:C74"/>
    <mergeCell ref="A109:A113"/>
    <mergeCell ref="A116:A120"/>
    <mergeCell ref="A123:A127"/>
    <mergeCell ref="A130:B130"/>
    <mergeCell ref="A81:A85"/>
    <mergeCell ref="B100:C100"/>
    <mergeCell ref="B107:C107"/>
    <mergeCell ref="B102:C102"/>
    <mergeCell ref="B81:C81"/>
    <mergeCell ref="A88:A92"/>
    <mergeCell ref="A102:A106"/>
    <mergeCell ref="A95:A9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4"/>
  <sheetViews>
    <sheetView zoomScalePageLayoutView="0" workbookViewId="0" topLeftCell="A1">
      <selection activeCell="H65" sqref="H65"/>
    </sheetView>
  </sheetViews>
  <sheetFormatPr defaultColWidth="17.28125" defaultRowHeight="15.75" customHeight="1"/>
  <cols>
    <col min="1" max="1" width="7.57421875" style="0" customWidth="1"/>
    <col min="2" max="2" width="22.00390625" style="0" customWidth="1"/>
    <col min="3" max="3" width="7.57421875" style="0" customWidth="1"/>
    <col min="4" max="4" width="22.140625" style="0" customWidth="1"/>
    <col min="5" max="5" width="9.7109375" style="0" customWidth="1"/>
    <col min="6" max="6" width="6.7109375" style="0" customWidth="1"/>
    <col min="7" max="8" width="9.7109375" style="0" customWidth="1"/>
    <col min="9" max="9" width="6.7109375" style="0" customWidth="1"/>
    <col min="10" max="14" width="9.7109375" style="0" customWidth="1"/>
    <col min="15" max="15" width="10.7109375" style="0" customWidth="1"/>
    <col min="16" max="16" width="0" style="0" hidden="1" customWidth="1"/>
    <col min="17" max="17" width="9.7109375" style="0" customWidth="1"/>
    <col min="18" max="18" width="10.7109375" style="0" customWidth="1"/>
    <col min="19" max="28" width="11.57421875" style="0" customWidth="1"/>
  </cols>
  <sheetData>
    <row r="1" spans="1:28" ht="18.75" customHeight="1" thickBot="1">
      <c r="A1" s="467" t="s">
        <v>823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4.25" customHeight="1" thickBot="1">
      <c r="A2" s="465"/>
      <c r="B2" s="449" t="s">
        <v>58</v>
      </c>
      <c r="C2" s="444" t="s">
        <v>249</v>
      </c>
      <c r="D2" s="449" t="s">
        <v>60</v>
      </c>
      <c r="E2" s="471" t="s">
        <v>15</v>
      </c>
      <c r="F2" s="410"/>
      <c r="G2" s="412"/>
      <c r="H2" s="470" t="s">
        <v>330</v>
      </c>
      <c r="I2" s="410"/>
      <c r="J2" s="410"/>
      <c r="K2" s="474" t="s">
        <v>824</v>
      </c>
      <c r="L2" s="410"/>
      <c r="M2" s="474" t="s">
        <v>332</v>
      </c>
      <c r="N2" s="410"/>
      <c r="O2" s="474" t="s">
        <v>34</v>
      </c>
      <c r="P2" s="410"/>
      <c r="Q2" s="410"/>
      <c r="R2" s="468" t="s">
        <v>64</v>
      </c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4.25" customHeight="1" thickBot="1">
      <c r="A3" s="448"/>
      <c r="B3" s="446"/>
      <c r="C3" s="408"/>
      <c r="D3" s="446"/>
      <c r="E3" s="13" t="s">
        <v>65</v>
      </c>
      <c r="F3" s="14" t="s">
        <v>66</v>
      </c>
      <c r="G3" s="15" t="s">
        <v>67</v>
      </c>
      <c r="H3" s="16" t="s">
        <v>65</v>
      </c>
      <c r="I3" s="14" t="s">
        <v>66</v>
      </c>
      <c r="J3" s="17" t="s">
        <v>67</v>
      </c>
      <c r="K3" s="18" t="s">
        <v>65</v>
      </c>
      <c r="L3" s="19" t="s">
        <v>67</v>
      </c>
      <c r="M3" s="18" t="s">
        <v>65</v>
      </c>
      <c r="N3" s="19" t="s">
        <v>67</v>
      </c>
      <c r="O3" s="18" t="s">
        <v>65</v>
      </c>
      <c r="P3" s="20" t="e">
        <f>VALUE(60*MID(O3,1,1))+VALUE(MID(O3,3,2))+VALUE(MID(O3,6,2)/100)</f>
        <v>#VALUE!</v>
      </c>
      <c r="Q3" s="17" t="s">
        <v>67</v>
      </c>
      <c r="R3" s="448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4.25" customHeight="1">
      <c r="A4" s="21" t="s">
        <v>1071</v>
      </c>
      <c r="B4" s="22" t="s">
        <v>825</v>
      </c>
      <c r="C4" s="23" t="s">
        <v>358</v>
      </c>
      <c r="D4" s="24" t="s">
        <v>192</v>
      </c>
      <c r="E4" s="25" t="s">
        <v>826</v>
      </c>
      <c r="F4" s="26" t="s">
        <v>676</v>
      </c>
      <c r="G4" s="27">
        <f>IF(E4="",0,ROUNDDOWN((POWER(('[4]Konst'!$C$30-($E4*'[4]Konst'!$E$30)),'[4]Konst'!$D$30))*'[4]Konst'!$B$30,0))</f>
        <v>812</v>
      </c>
      <c r="H4" s="25" t="s">
        <v>827</v>
      </c>
      <c r="I4" s="28" t="s">
        <v>828</v>
      </c>
      <c r="J4" s="29">
        <f>IF(H4="",0,ROUNDDOWN((POWER((($H4*100)-'[4]Konst'!$C$33),'[4]Konst'!$D$33))*'[4]Konst'!$B$33,0))</f>
        <v>589</v>
      </c>
      <c r="K4" s="30" t="s">
        <v>829</v>
      </c>
      <c r="L4" s="27">
        <f>IF(K4="",0,ROUNDDOWN((POWER(($K4-'[4]Konst'!$C$35),'[4]Konst'!$D$35))*'[4]Konst'!$B$35,0))</f>
        <v>387</v>
      </c>
      <c r="M4" s="31">
        <v>1.65</v>
      </c>
      <c r="N4" s="27">
        <f>IF(M4="",0,ROUNDDOWN((POWER((($M4*100)-'[4]Konst'!$C$32),'[4]Konst'!$D$32))*'[4]Konst'!$B$32,0))</f>
        <v>795</v>
      </c>
      <c r="O4" s="30" t="s">
        <v>830</v>
      </c>
      <c r="P4" s="32">
        <f aca="true" t="shared" si="0" ref="P4:P35">VALUE(60*MID(O4,1,1))+VALUE(MID(O4,3,2))+VALUE(MID(O4,6,2)/100)</f>
        <v>145.37</v>
      </c>
      <c r="Q4" s="27">
        <f>IF(O4="",0,ROUNDDOWN((POWER(('[4]Konst'!$C$29-$P4),'[4]Konst'!$D$29))*'[4]Konst'!$B$29,0))</f>
        <v>752</v>
      </c>
      <c r="R4" s="33">
        <f aca="true" t="shared" si="1" ref="R4:R35">SUM(G4,N4,J4,L4,Q4)</f>
        <v>3335</v>
      </c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4.25" customHeight="1">
      <c r="A5" s="34" t="s">
        <v>1072</v>
      </c>
      <c r="B5" s="35" t="s">
        <v>831</v>
      </c>
      <c r="C5" s="36" t="s">
        <v>335</v>
      </c>
      <c r="D5" s="37" t="s">
        <v>832</v>
      </c>
      <c r="E5" s="38" t="s">
        <v>833</v>
      </c>
      <c r="F5" s="39" t="s">
        <v>431</v>
      </c>
      <c r="G5" s="40">
        <f>IF(E5="",0,ROUNDDOWN((POWER(('[4]Konst'!$C$30-($E5*'[4]Konst'!$E$30)),'[4]Konst'!$D$30))*'[4]Konst'!$B$30,0))</f>
        <v>772</v>
      </c>
      <c r="H5" s="38" t="s">
        <v>834</v>
      </c>
      <c r="I5" s="41" t="s">
        <v>744</v>
      </c>
      <c r="J5" s="42">
        <f>IF(H5="",0,ROUNDDOWN((POWER((($H5*100)-'[4]Konst'!$C$33),'[4]Konst'!$D$33))*'[4]Konst'!$B$33,0))</f>
        <v>595</v>
      </c>
      <c r="K5" s="43" t="s">
        <v>835</v>
      </c>
      <c r="L5" s="40">
        <f>IF(K5="",0,ROUNDDOWN((POWER(($K5-'[4]Konst'!$C$35),'[4]Konst'!$D$35))*'[4]Konst'!$B$35,0))</f>
        <v>627</v>
      </c>
      <c r="M5" s="44">
        <v>1.5</v>
      </c>
      <c r="N5" s="40">
        <f>IF(M5="",0,ROUNDDOWN((POWER((($M5*100)-'[4]Konst'!$C$32),'[4]Konst'!$D$32))*'[4]Konst'!$B$32,0))</f>
        <v>621</v>
      </c>
      <c r="O5" s="43" t="s">
        <v>836</v>
      </c>
      <c r="P5" s="45">
        <f t="shared" si="0"/>
        <v>162.73</v>
      </c>
      <c r="Q5" s="40">
        <f>IF(O5="",0,ROUNDDOWN((POWER(('[4]Konst'!$C$29-$P5),'[4]Konst'!$D$29))*'[4]Konst'!$B$29,0))</f>
        <v>542</v>
      </c>
      <c r="R5" s="46">
        <f t="shared" si="1"/>
        <v>3157</v>
      </c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4.25" customHeight="1">
      <c r="A6" s="47" t="s">
        <v>1073</v>
      </c>
      <c r="B6" s="48" t="s">
        <v>837</v>
      </c>
      <c r="C6" s="49" t="s">
        <v>358</v>
      </c>
      <c r="D6" s="50" t="s">
        <v>622</v>
      </c>
      <c r="E6" s="38" t="s">
        <v>838</v>
      </c>
      <c r="F6" s="39" t="s">
        <v>676</v>
      </c>
      <c r="G6" s="40">
        <f>IF(E6="",0,ROUNDDOWN((POWER(('[4]Konst'!$C$30-($E6*'[4]Konst'!$E$30)),'[4]Konst'!$D$30))*'[4]Konst'!$B$30,0))</f>
        <v>739</v>
      </c>
      <c r="H6" s="38" t="s">
        <v>834</v>
      </c>
      <c r="I6" s="41" t="s">
        <v>839</v>
      </c>
      <c r="J6" s="42">
        <f>IF(H6="",0,ROUNDDOWN((POWER((($H6*100)-'[4]Konst'!$C$33),'[4]Konst'!$D$33))*'[4]Konst'!$B$33,0))</f>
        <v>595</v>
      </c>
      <c r="K6" s="43" t="s">
        <v>840</v>
      </c>
      <c r="L6" s="40">
        <f>IF(K6="",0,ROUNDDOWN((POWER(($K6-'[4]Konst'!$C$35),'[4]Konst'!$D$35))*'[4]Konst'!$B$35,0))</f>
        <v>635</v>
      </c>
      <c r="M6" s="44">
        <v>1.44</v>
      </c>
      <c r="N6" s="40">
        <f>IF(M6="",0,ROUNDDOWN((POWER((($M6*100)-'[4]Konst'!$C$32),'[4]Konst'!$D$32))*'[4]Konst'!$B$32,0))</f>
        <v>555</v>
      </c>
      <c r="O6" s="43" t="s">
        <v>841</v>
      </c>
      <c r="P6" s="45">
        <f t="shared" si="0"/>
        <v>161.9</v>
      </c>
      <c r="Q6" s="40">
        <f>IF(O6="",0,ROUNDDOWN((POWER(('[4]Konst'!$C$29-$P6),'[4]Konst'!$D$29))*'[4]Konst'!$B$29,0))</f>
        <v>551</v>
      </c>
      <c r="R6" s="46">
        <f t="shared" si="1"/>
        <v>3075</v>
      </c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4.25" customHeight="1">
      <c r="A7" s="34" t="s">
        <v>1074</v>
      </c>
      <c r="B7" s="48" t="s">
        <v>842</v>
      </c>
      <c r="C7" s="49" t="s">
        <v>335</v>
      </c>
      <c r="D7" s="50" t="s">
        <v>100</v>
      </c>
      <c r="E7" s="38" t="s">
        <v>843</v>
      </c>
      <c r="F7" s="39" t="s">
        <v>73</v>
      </c>
      <c r="G7" s="40">
        <f>IF(E7="",0,ROUNDDOWN((POWER(('[4]Konst'!$C$30-($E7*'[4]Konst'!$E$30)),'[4]Konst'!$D$30))*'[4]Konst'!$B$30,0))</f>
        <v>679</v>
      </c>
      <c r="H7" s="38" t="s">
        <v>844</v>
      </c>
      <c r="I7" s="41" t="s">
        <v>671</v>
      </c>
      <c r="J7" s="42">
        <f>IF(H7="",0,ROUNDDOWN((POWER((($H7*100)-'[4]Konst'!$C$33),'[4]Konst'!$D$33))*'[4]Konst'!$B$33,0))</f>
        <v>565</v>
      </c>
      <c r="K7" s="43" t="s">
        <v>845</v>
      </c>
      <c r="L7" s="40">
        <f>IF(K7="",0,ROUNDDOWN((POWER(($K7-'[4]Konst'!$C$35),'[4]Konst'!$D$35))*'[4]Konst'!$B$35,0))</f>
        <v>382</v>
      </c>
      <c r="M7" s="44">
        <v>1.59</v>
      </c>
      <c r="N7" s="40">
        <f>IF(M7="",0,ROUNDDOWN((POWER((($M7*100)-'[4]Konst'!$C$32),'[4]Konst'!$D$32))*'[4]Konst'!$B$32,0))</f>
        <v>724</v>
      </c>
      <c r="O7" s="43" t="s">
        <v>846</v>
      </c>
      <c r="P7" s="45">
        <f t="shared" si="0"/>
        <v>157.85</v>
      </c>
      <c r="Q7" s="40">
        <f>IF(O7="",0,ROUNDDOWN((POWER(('[4]Konst'!$C$29-$P7),'[4]Konst'!$D$29))*'[4]Konst'!$B$29,0))</f>
        <v>598</v>
      </c>
      <c r="R7" s="46">
        <f t="shared" si="1"/>
        <v>2948</v>
      </c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4.25" customHeight="1">
      <c r="A8" s="47" t="s">
        <v>1075</v>
      </c>
      <c r="B8" s="35" t="s">
        <v>847</v>
      </c>
      <c r="C8" s="36" t="s">
        <v>335</v>
      </c>
      <c r="D8" s="37" t="s">
        <v>383</v>
      </c>
      <c r="E8" s="38" t="s">
        <v>848</v>
      </c>
      <c r="F8" s="39" t="s">
        <v>676</v>
      </c>
      <c r="G8" s="40">
        <f>IF(E8="",0,ROUNDDOWN((POWER(('[4]Konst'!$C$30-($E8*'[4]Konst'!$E$30)),'[4]Konst'!$D$30))*'[4]Konst'!$B$30,0))</f>
        <v>807</v>
      </c>
      <c r="H8" s="38" t="s">
        <v>849</v>
      </c>
      <c r="I8" s="41" t="s">
        <v>81</v>
      </c>
      <c r="J8" s="42">
        <f>IF(H8="",0,ROUNDDOWN((POWER((($H8*100)-'[4]Konst'!$C$33),'[4]Konst'!$D$33))*'[4]Konst'!$B$33,0))</f>
        <v>570</v>
      </c>
      <c r="K8" s="43" t="s">
        <v>850</v>
      </c>
      <c r="L8" s="40">
        <f>IF(K8="",0,ROUNDDOWN((POWER(($K8-'[4]Konst'!$C$35),'[4]Konst'!$D$35))*'[4]Konst'!$B$35,0))</f>
        <v>538</v>
      </c>
      <c r="M8" s="44">
        <v>1.44</v>
      </c>
      <c r="N8" s="40">
        <f>IF(M8="",0,ROUNDDOWN((POWER((($M8*100)-'[4]Konst'!$C$32),'[4]Konst'!$D$32))*'[4]Konst'!$B$32,0))</f>
        <v>555</v>
      </c>
      <c r="O8" s="43" t="s">
        <v>851</v>
      </c>
      <c r="P8" s="45">
        <f t="shared" si="0"/>
        <v>173.49</v>
      </c>
      <c r="Q8" s="40">
        <f>IF(O8="",0,ROUNDDOWN((POWER(('[4]Konst'!$C$29-$P8),'[4]Konst'!$D$29))*'[4]Konst'!$B$29,0))</f>
        <v>428</v>
      </c>
      <c r="R8" s="46">
        <f t="shared" si="1"/>
        <v>2898</v>
      </c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4.25" customHeight="1">
      <c r="A9" s="34" t="s">
        <v>1076</v>
      </c>
      <c r="B9" s="35" t="s">
        <v>852</v>
      </c>
      <c r="C9" s="36" t="s">
        <v>335</v>
      </c>
      <c r="D9" s="50" t="s">
        <v>120</v>
      </c>
      <c r="E9" s="38" t="s">
        <v>294</v>
      </c>
      <c r="F9" s="39" t="s">
        <v>431</v>
      </c>
      <c r="G9" s="40">
        <f>IF(E9="",0,ROUNDDOWN((POWER(('[4]Konst'!$C$30-($E9*'[4]Konst'!$E$30)),'[4]Konst'!$D$30))*'[4]Konst'!$B$30,0))</f>
        <v>785</v>
      </c>
      <c r="H9" s="38" t="s">
        <v>853</v>
      </c>
      <c r="I9" s="41" t="s">
        <v>73</v>
      </c>
      <c r="J9" s="42">
        <f>IF(H9="",0,ROUNDDOWN((POWER((($H9*100)-'[4]Konst'!$C$33),'[4]Konst'!$D$33))*'[4]Konst'!$B$33,0))</f>
        <v>617</v>
      </c>
      <c r="K9" s="43" t="s">
        <v>854</v>
      </c>
      <c r="L9" s="40">
        <f>IF(K9="",0,ROUNDDOWN((POWER(($K9-'[4]Konst'!$C$35),'[4]Konst'!$D$35))*'[4]Konst'!$B$35,0))</f>
        <v>366</v>
      </c>
      <c r="M9" s="44">
        <v>1.41</v>
      </c>
      <c r="N9" s="40">
        <f>IF(M9="",0,ROUNDDOWN((POWER((($M9*100)-'[4]Konst'!$C$32),'[4]Konst'!$D$32))*'[4]Konst'!$B$32,0))</f>
        <v>523</v>
      </c>
      <c r="O9" s="43" t="s">
        <v>855</v>
      </c>
      <c r="P9" s="45">
        <f t="shared" si="0"/>
        <v>157.73</v>
      </c>
      <c r="Q9" s="40">
        <f>IF(O9="",0,ROUNDDOWN((POWER(('[4]Konst'!$C$29-$P9),'[4]Konst'!$D$29))*'[4]Konst'!$B$29,0))</f>
        <v>599</v>
      </c>
      <c r="R9" s="46">
        <f t="shared" si="1"/>
        <v>2890</v>
      </c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4.25" customHeight="1">
      <c r="A10" s="47" t="s">
        <v>1077</v>
      </c>
      <c r="B10" s="48" t="s">
        <v>856</v>
      </c>
      <c r="C10" s="49" t="s">
        <v>335</v>
      </c>
      <c r="D10" s="50" t="s">
        <v>120</v>
      </c>
      <c r="E10" s="38" t="s">
        <v>857</v>
      </c>
      <c r="F10" s="39" t="s">
        <v>431</v>
      </c>
      <c r="G10" s="40">
        <f>IF(E10="",0,ROUNDDOWN((POWER(('[4]Konst'!$C$30-($E10*'[4]Konst'!$E$30)),'[4]Konst'!$D$30))*'[4]Konst'!$B$30,0))</f>
        <v>707</v>
      </c>
      <c r="H10" s="38" t="s">
        <v>858</v>
      </c>
      <c r="I10" s="41" t="s">
        <v>73</v>
      </c>
      <c r="J10" s="42">
        <f>IF(H10="",0,ROUNDDOWN((POWER((($H10*100)-'[4]Konst'!$C$33),'[4]Konst'!$D$33))*'[4]Konst'!$B$33,0))</f>
        <v>500</v>
      </c>
      <c r="K10" s="43" t="s">
        <v>859</v>
      </c>
      <c r="L10" s="40">
        <f>IF(K10="",0,ROUNDDOWN((POWER(($K10-'[4]Konst'!$C$35),'[4]Konst'!$D$35))*'[4]Konst'!$B$35,0))</f>
        <v>405</v>
      </c>
      <c r="M10" s="44">
        <v>1.47</v>
      </c>
      <c r="N10" s="40">
        <f>IF(M10="",0,ROUNDDOWN((POWER((($M10*100)-'[4]Konst'!$C$32),'[4]Konst'!$D$32))*'[4]Konst'!$B$32,0))</f>
        <v>588</v>
      </c>
      <c r="O10" s="43" t="s">
        <v>860</v>
      </c>
      <c r="P10" s="45">
        <f t="shared" si="0"/>
        <v>150.68</v>
      </c>
      <c r="Q10" s="40">
        <f>IF(O10="",0,ROUNDDOWN((POWER(('[4]Konst'!$C$29-$P10),'[4]Konst'!$D$29))*'[4]Konst'!$B$29,0))</f>
        <v>684</v>
      </c>
      <c r="R10" s="46">
        <f t="shared" si="1"/>
        <v>2884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4.25" customHeight="1">
      <c r="A11" s="34" t="s">
        <v>1078</v>
      </c>
      <c r="B11" s="48" t="s">
        <v>861</v>
      </c>
      <c r="C11" s="49" t="s">
        <v>335</v>
      </c>
      <c r="D11" s="50" t="s">
        <v>120</v>
      </c>
      <c r="E11" s="38" t="s">
        <v>862</v>
      </c>
      <c r="F11" s="39" t="s">
        <v>676</v>
      </c>
      <c r="G11" s="40">
        <f>IF(E11="",0,ROUNDDOWN((POWER(('[4]Konst'!$C$30-($E11*'[4]Konst'!$E$30)),'[4]Konst'!$D$30))*'[4]Konst'!$B$30,0))</f>
        <v>775</v>
      </c>
      <c r="H11" s="38" t="s">
        <v>863</v>
      </c>
      <c r="I11" s="41" t="s">
        <v>671</v>
      </c>
      <c r="J11" s="42">
        <f>IF(H11="",0,ROUNDDOWN((POWER((($H11*100)-'[4]Konst'!$C$33),'[4]Konst'!$D$33))*'[4]Konst'!$B$33,0))</f>
        <v>715</v>
      </c>
      <c r="K11" s="43" t="s">
        <v>864</v>
      </c>
      <c r="L11" s="40">
        <f>IF(K11="",0,ROUNDDOWN((POWER(($K11-'[4]Konst'!$C$35),'[4]Konst'!$D$35))*'[4]Konst'!$B$35,0))</f>
        <v>384</v>
      </c>
      <c r="M11" s="44">
        <v>1.44</v>
      </c>
      <c r="N11" s="40">
        <f>IF(M11="",0,ROUNDDOWN((POWER((($M11*100)-'[4]Konst'!$C$32),'[4]Konst'!$D$32))*'[4]Konst'!$B$32,0))</f>
        <v>555</v>
      </c>
      <c r="O11" s="43" t="s">
        <v>865</v>
      </c>
      <c r="P11" s="45">
        <f t="shared" si="0"/>
        <v>172.08</v>
      </c>
      <c r="Q11" s="40">
        <f>IF(O11="",0,ROUNDDOWN((POWER(('[4]Konst'!$C$29-$P11),'[4]Konst'!$D$29))*'[4]Konst'!$B$29,0))</f>
        <v>442</v>
      </c>
      <c r="R11" s="46">
        <f t="shared" si="1"/>
        <v>2871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4.25" customHeight="1">
      <c r="A12" s="47" t="s">
        <v>1079</v>
      </c>
      <c r="B12" s="35" t="s">
        <v>866</v>
      </c>
      <c r="C12" s="36" t="s">
        <v>358</v>
      </c>
      <c r="D12" s="37" t="s">
        <v>415</v>
      </c>
      <c r="E12" s="38" t="s">
        <v>867</v>
      </c>
      <c r="F12" s="39" t="s">
        <v>676</v>
      </c>
      <c r="G12" s="40">
        <f>IF(E12="",0,ROUNDDOWN((POWER(('[4]Konst'!$C$30-($E12*'[4]Konst'!$E$30)),'[4]Konst'!$D$30))*'[4]Konst'!$B$30,0))</f>
        <v>783</v>
      </c>
      <c r="H12" s="38" t="s">
        <v>868</v>
      </c>
      <c r="I12" s="41" t="s">
        <v>188</v>
      </c>
      <c r="J12" s="42">
        <f>IF(H12="",0,ROUNDDOWN((POWER((($H12*100)-'[4]Konst'!$C$33),'[4]Konst'!$D$33))*'[4]Konst'!$B$33,0))</f>
        <v>557</v>
      </c>
      <c r="K12" s="43" t="s">
        <v>869</v>
      </c>
      <c r="L12" s="40">
        <f>IF(K12="",0,ROUNDDOWN((POWER(($K12-'[4]Konst'!$C$35),'[4]Konst'!$D$35))*'[4]Konst'!$B$35,0))</f>
        <v>402</v>
      </c>
      <c r="M12" s="44">
        <v>1.47</v>
      </c>
      <c r="N12" s="40">
        <f>IF(M12="",0,ROUNDDOWN((POWER((($M12*100)-'[4]Konst'!$C$32),'[4]Konst'!$D$32))*'[4]Konst'!$B$32,0))</f>
        <v>588</v>
      </c>
      <c r="O12" s="43" t="s">
        <v>870</v>
      </c>
      <c r="P12" s="45">
        <f t="shared" si="0"/>
        <v>164.76</v>
      </c>
      <c r="Q12" s="40">
        <f>IF(O12="",0,ROUNDDOWN((POWER(('[4]Konst'!$C$29-$P12),'[4]Konst'!$D$29))*'[4]Konst'!$B$29,0))</f>
        <v>519</v>
      </c>
      <c r="R12" s="46">
        <f t="shared" si="1"/>
        <v>2849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4.25" customHeight="1">
      <c r="A13" s="34" t="s">
        <v>1080</v>
      </c>
      <c r="B13" s="35" t="s">
        <v>871</v>
      </c>
      <c r="C13" s="36" t="s">
        <v>335</v>
      </c>
      <c r="D13" s="37" t="s">
        <v>872</v>
      </c>
      <c r="E13" s="38" t="s">
        <v>873</v>
      </c>
      <c r="F13" s="39" t="s">
        <v>431</v>
      </c>
      <c r="G13" s="40">
        <f>IF(E13="",0,ROUNDDOWN((POWER(('[4]Konst'!$C$30-($E13*'[4]Konst'!$E$30)),'[4]Konst'!$D$30))*'[4]Konst'!$B$30,0))</f>
        <v>675</v>
      </c>
      <c r="H13" s="38" t="s">
        <v>874</v>
      </c>
      <c r="I13" s="41" t="s">
        <v>239</v>
      </c>
      <c r="J13" s="42">
        <f>IF(H13="",0,ROUNDDOWN((POWER((($H13*100)-'[4]Konst'!$C$33),'[4]Konst'!$D$33))*'[4]Konst'!$B$33,0))</f>
        <v>581</v>
      </c>
      <c r="K13" s="43" t="s">
        <v>875</v>
      </c>
      <c r="L13" s="40">
        <f>IF(K13="",0,ROUNDDOWN((POWER(($K13-'[4]Konst'!$C$35),'[4]Konst'!$D$35))*'[4]Konst'!$B$35,0))</f>
        <v>287</v>
      </c>
      <c r="M13" s="44">
        <v>1.53</v>
      </c>
      <c r="N13" s="40">
        <f>IF(M13="",0,ROUNDDOWN((POWER((($M13*100)-'[4]Konst'!$C$32),'[4]Konst'!$D$32))*'[4]Konst'!$B$32,0))</f>
        <v>655</v>
      </c>
      <c r="O13" s="43" t="s">
        <v>876</v>
      </c>
      <c r="P13" s="45">
        <f t="shared" si="0"/>
        <v>156.53</v>
      </c>
      <c r="Q13" s="40">
        <f>IF(O13="",0,ROUNDDOWN((POWER(('[4]Konst'!$C$29-$P13),'[4]Konst'!$D$29))*'[4]Konst'!$B$29,0))</f>
        <v>613</v>
      </c>
      <c r="R13" s="46">
        <f t="shared" si="1"/>
        <v>2811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4.25" customHeight="1">
      <c r="A14" s="47" t="s">
        <v>1081</v>
      </c>
      <c r="B14" s="35" t="s">
        <v>877</v>
      </c>
      <c r="C14" s="36" t="s">
        <v>335</v>
      </c>
      <c r="D14" s="37" t="s">
        <v>120</v>
      </c>
      <c r="E14" s="38" t="s">
        <v>878</v>
      </c>
      <c r="F14" s="39" t="s">
        <v>431</v>
      </c>
      <c r="G14" s="40">
        <f>IF(E14="",0,ROUNDDOWN((POWER(('[4]Konst'!$C$30-($E14*'[4]Konst'!$E$30)),'[4]Konst'!$D$30))*'[4]Konst'!$B$30,0))</f>
        <v>654</v>
      </c>
      <c r="H14" s="38" t="s">
        <v>513</v>
      </c>
      <c r="I14" s="41" t="s">
        <v>221</v>
      </c>
      <c r="J14" s="42">
        <f>IF(H14="",0,ROUNDDOWN((POWER((($H14*100)-'[4]Konst'!$C$33),'[4]Konst'!$D$33))*'[4]Konst'!$B$33,0))</f>
        <v>459</v>
      </c>
      <c r="K14" s="43" t="s">
        <v>879</v>
      </c>
      <c r="L14" s="40">
        <f>IF(K14="",0,ROUNDDOWN((POWER(($K14-'[4]Konst'!$C$35),'[4]Konst'!$D$35))*'[4]Konst'!$B$35,0))</f>
        <v>424</v>
      </c>
      <c r="M14" s="44">
        <v>1.47</v>
      </c>
      <c r="N14" s="40">
        <f>IF(M14="",0,ROUNDDOWN((POWER((($M14*100)-'[4]Konst'!$C$32),'[4]Konst'!$D$32))*'[4]Konst'!$B$32,0))</f>
        <v>588</v>
      </c>
      <c r="O14" s="43" t="s">
        <v>880</v>
      </c>
      <c r="P14" s="45">
        <f t="shared" si="0"/>
        <v>156.6</v>
      </c>
      <c r="Q14" s="40">
        <f>IF(O14="",0,ROUNDDOWN((POWER(('[4]Konst'!$C$29-$P14),'[4]Konst'!$D$29))*'[4]Konst'!$B$29,0))</f>
        <v>612</v>
      </c>
      <c r="R14" s="46">
        <f t="shared" si="1"/>
        <v>2737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4.25" customHeight="1">
      <c r="A15" s="34" t="s">
        <v>1082</v>
      </c>
      <c r="B15" s="35" t="s">
        <v>881</v>
      </c>
      <c r="C15" s="36" t="s">
        <v>335</v>
      </c>
      <c r="D15" s="37" t="s">
        <v>257</v>
      </c>
      <c r="E15" s="38" t="s">
        <v>882</v>
      </c>
      <c r="F15" s="39" t="s">
        <v>431</v>
      </c>
      <c r="G15" s="40">
        <f>IF(E15="",0,ROUNDDOWN((POWER(('[4]Konst'!$C$30-($E15*'[4]Konst'!$E$30)),'[4]Konst'!$D$30))*'[4]Konst'!$B$30,0))</f>
        <v>653</v>
      </c>
      <c r="H15" s="38" t="s">
        <v>883</v>
      </c>
      <c r="I15" s="41" t="s">
        <v>188</v>
      </c>
      <c r="J15" s="42">
        <f>IF(H15="",0,ROUNDDOWN((POWER((($H15*100)-'[4]Konst'!$C$33),'[4]Konst'!$D$33))*'[4]Konst'!$B$33,0))</f>
        <v>441</v>
      </c>
      <c r="K15" s="43" t="s">
        <v>884</v>
      </c>
      <c r="L15" s="40">
        <f>IF(K15="",0,ROUNDDOWN((POWER(($K15-'[4]Konst'!$C$35),'[4]Konst'!$D$35))*'[4]Konst'!$B$35,0))</f>
        <v>474</v>
      </c>
      <c r="M15" s="44">
        <v>1.53</v>
      </c>
      <c r="N15" s="40">
        <f>IF(M15="",0,ROUNDDOWN((POWER((($M15*100)-'[4]Konst'!$C$32),'[4]Konst'!$D$32))*'[4]Konst'!$B$32,0))</f>
        <v>655</v>
      </c>
      <c r="O15" s="43" t="s">
        <v>885</v>
      </c>
      <c r="P15" s="45">
        <f t="shared" si="0"/>
        <v>171.5</v>
      </c>
      <c r="Q15" s="40">
        <f>IF(O15="",0,ROUNDDOWN((POWER(('[4]Konst'!$C$29-$P15),'[4]Konst'!$D$29))*'[4]Konst'!$B$29,0))</f>
        <v>448</v>
      </c>
      <c r="R15" s="46">
        <f t="shared" si="1"/>
        <v>2671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4.25" customHeight="1">
      <c r="A16" s="47" t="s">
        <v>1083</v>
      </c>
      <c r="B16" s="35" t="s">
        <v>886</v>
      </c>
      <c r="C16" s="36" t="s">
        <v>358</v>
      </c>
      <c r="D16" s="37" t="s">
        <v>180</v>
      </c>
      <c r="E16" s="38" t="s">
        <v>887</v>
      </c>
      <c r="F16" s="39" t="s">
        <v>431</v>
      </c>
      <c r="G16" s="40">
        <f>IF(E16="",0,ROUNDDOWN((POWER(('[4]Konst'!$C$30-($E16*'[4]Konst'!$E$30)),'[4]Konst'!$D$30))*'[4]Konst'!$B$30,0))</f>
        <v>708</v>
      </c>
      <c r="H16" s="38" t="s">
        <v>96</v>
      </c>
      <c r="I16" s="41" t="s">
        <v>346</v>
      </c>
      <c r="J16" s="42">
        <f>IF(H16="",0,ROUNDDOWN((POWER((($H16*100)-'[4]Konst'!$C$33),'[4]Konst'!$D$33))*'[4]Konst'!$B$33,0))</f>
        <v>446</v>
      </c>
      <c r="K16" s="43" t="s">
        <v>888</v>
      </c>
      <c r="L16" s="40">
        <f>IF(K16="",0,ROUNDDOWN((POWER(($K16-'[4]Konst'!$C$35),'[4]Konst'!$D$35))*'[4]Konst'!$B$35,0))</f>
        <v>494</v>
      </c>
      <c r="M16" s="44">
        <v>1.32</v>
      </c>
      <c r="N16" s="40">
        <f>IF(M16="",0,ROUNDDOWN((POWER((($M16*100)-'[4]Konst'!$C$32),'[4]Konst'!$D$32))*'[4]Konst'!$B$32,0))</f>
        <v>429</v>
      </c>
      <c r="O16" s="43" t="s">
        <v>889</v>
      </c>
      <c r="P16" s="45">
        <f t="shared" si="0"/>
        <v>158.56</v>
      </c>
      <c r="Q16" s="40">
        <f>IF(O16="",0,ROUNDDOWN((POWER(('[4]Konst'!$C$29-$P16),'[4]Konst'!$D$29))*'[4]Konst'!$B$29,0))</f>
        <v>589</v>
      </c>
      <c r="R16" s="46">
        <f t="shared" si="1"/>
        <v>2666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4.25" customHeight="1">
      <c r="A17" s="34" t="s">
        <v>1084</v>
      </c>
      <c r="B17" s="35" t="s">
        <v>890</v>
      </c>
      <c r="C17" s="36" t="s">
        <v>335</v>
      </c>
      <c r="D17" s="37" t="s">
        <v>120</v>
      </c>
      <c r="E17" s="38" t="s">
        <v>891</v>
      </c>
      <c r="F17" s="39" t="s">
        <v>182</v>
      </c>
      <c r="G17" s="40">
        <f>IF(E17="",0,ROUNDDOWN((POWER(('[4]Konst'!$C$30-($E17*'[4]Konst'!$E$30)),'[4]Konst'!$D$30))*'[4]Konst'!$B$30,0))</f>
        <v>604</v>
      </c>
      <c r="H17" s="38" t="s">
        <v>892</v>
      </c>
      <c r="I17" s="41" t="s">
        <v>221</v>
      </c>
      <c r="J17" s="42">
        <f>IF(H17="",0,ROUNDDOWN((POWER((($H17*100)-'[4]Konst'!$C$33),'[4]Konst'!$D$33))*'[4]Konst'!$B$33,0))</f>
        <v>490</v>
      </c>
      <c r="K17" s="43" t="s">
        <v>893</v>
      </c>
      <c r="L17" s="40">
        <f>IF(K17="",0,ROUNDDOWN((POWER(($K17-'[4]Konst'!$C$35),'[4]Konst'!$D$35))*'[4]Konst'!$B$35,0))</f>
        <v>454</v>
      </c>
      <c r="M17" s="44">
        <v>1.32</v>
      </c>
      <c r="N17" s="40">
        <f>IF(M17="",0,ROUNDDOWN((POWER((($M17*100)-'[4]Konst'!$C$32),'[4]Konst'!$D$32))*'[4]Konst'!$B$32,0))</f>
        <v>429</v>
      </c>
      <c r="O17" s="43" t="s">
        <v>894</v>
      </c>
      <c r="P17" s="45">
        <f t="shared" si="0"/>
        <v>152.24</v>
      </c>
      <c r="Q17" s="40">
        <f>IF(O17="",0,ROUNDDOWN((POWER(('[4]Konst'!$C$29-$P17),'[4]Konst'!$D$29))*'[4]Konst'!$B$29,0))</f>
        <v>665</v>
      </c>
      <c r="R17" s="46">
        <f t="shared" si="1"/>
        <v>2642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4.25" customHeight="1">
      <c r="A18" s="47" t="s">
        <v>1085</v>
      </c>
      <c r="B18" s="35" t="s">
        <v>895</v>
      </c>
      <c r="C18" s="36" t="s">
        <v>358</v>
      </c>
      <c r="D18" s="37" t="s">
        <v>896</v>
      </c>
      <c r="E18" s="38" t="s">
        <v>897</v>
      </c>
      <c r="F18" s="39" t="s">
        <v>676</v>
      </c>
      <c r="G18" s="40">
        <f>IF(E18="",0,ROUNDDOWN((POWER(('[4]Konst'!$C$30-($E18*'[4]Konst'!$E$30)),'[4]Konst'!$D$30))*'[4]Konst'!$B$30,0))</f>
        <v>733</v>
      </c>
      <c r="H18" s="38" t="s">
        <v>898</v>
      </c>
      <c r="I18" s="41" t="s">
        <v>338</v>
      </c>
      <c r="J18" s="42">
        <f>IF(H18="",0,ROUNDDOWN((POWER((($H18*100)-'[4]Konst'!$C$33),'[4]Konst'!$D$33))*'[4]Konst'!$B$33,0))</f>
        <v>508</v>
      </c>
      <c r="K18" s="43" t="s">
        <v>899</v>
      </c>
      <c r="L18" s="40">
        <f>IF(K18="",0,ROUNDDOWN((POWER(($K18-'[4]Konst'!$C$35),'[4]Konst'!$D$35))*'[4]Konst'!$B$35,0))</f>
        <v>463</v>
      </c>
      <c r="M18" s="44">
        <v>1.39</v>
      </c>
      <c r="N18" s="40">
        <f>IF(M18="",0,ROUNDDOWN((POWER((($M18*100)-'[4]Konst'!$C$32),'[4]Konst'!$D$32))*'[4]Konst'!$B$32,0))</f>
        <v>502</v>
      </c>
      <c r="O18" s="43" t="s">
        <v>900</v>
      </c>
      <c r="P18" s="45">
        <f t="shared" si="0"/>
        <v>172.84</v>
      </c>
      <c r="Q18" s="40">
        <f>IF(O18="",0,ROUNDDOWN((POWER(('[4]Konst'!$C$29-$P18),'[4]Konst'!$D$29))*'[4]Konst'!$B$29,0))</f>
        <v>435</v>
      </c>
      <c r="R18" s="46">
        <f t="shared" si="1"/>
        <v>2641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4.25" customHeight="1">
      <c r="A19" s="34" t="s">
        <v>1086</v>
      </c>
      <c r="B19" s="35" t="s">
        <v>901</v>
      </c>
      <c r="C19" s="36" t="s">
        <v>335</v>
      </c>
      <c r="D19" s="37" t="s">
        <v>180</v>
      </c>
      <c r="E19" s="38" t="s">
        <v>787</v>
      </c>
      <c r="F19" s="39" t="s">
        <v>176</v>
      </c>
      <c r="G19" s="40">
        <f>IF(E19="",0,ROUNDDOWN((POWER(('[4]Konst'!$C$30-($E19*'[4]Konst'!$E$30)),'[4]Konst'!$D$30))*'[4]Konst'!$B$30,0))</f>
        <v>622</v>
      </c>
      <c r="H19" s="38" t="s">
        <v>902</v>
      </c>
      <c r="I19" s="41" t="s">
        <v>828</v>
      </c>
      <c r="J19" s="42">
        <f>IF(H19="",0,ROUNDDOWN((POWER((($H19*100)-'[4]Konst'!$C$33),'[4]Konst'!$D$33))*'[4]Konst'!$B$33,0))</f>
        <v>454</v>
      </c>
      <c r="K19" s="43" t="s">
        <v>903</v>
      </c>
      <c r="L19" s="40">
        <f>IF(K19="",0,ROUNDDOWN((POWER(($K19-'[4]Konst'!$C$35),'[4]Konst'!$D$35))*'[4]Konst'!$B$35,0))</f>
        <v>438</v>
      </c>
      <c r="M19" s="44">
        <v>1.44</v>
      </c>
      <c r="N19" s="40">
        <f>IF(M19="",0,ROUNDDOWN((POWER((($M19*100)-'[4]Konst'!$C$32),'[4]Konst'!$D$32))*'[4]Konst'!$B$32,0))</f>
        <v>555</v>
      </c>
      <c r="O19" s="43" t="s">
        <v>904</v>
      </c>
      <c r="P19" s="45">
        <f t="shared" si="0"/>
        <v>160.15</v>
      </c>
      <c r="Q19" s="40">
        <f>IF(O19="",0,ROUNDDOWN((POWER(('[4]Konst'!$C$29-$P19),'[4]Konst'!$D$29))*'[4]Konst'!$B$29,0))</f>
        <v>571</v>
      </c>
      <c r="R19" s="46">
        <f t="shared" si="1"/>
        <v>2640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4.25" customHeight="1">
      <c r="A20" s="47" t="s">
        <v>1087</v>
      </c>
      <c r="B20" s="35" t="s">
        <v>905</v>
      </c>
      <c r="C20" s="36" t="s">
        <v>358</v>
      </c>
      <c r="D20" s="37" t="s">
        <v>180</v>
      </c>
      <c r="E20" s="38" t="s">
        <v>906</v>
      </c>
      <c r="F20" s="39" t="s">
        <v>676</v>
      </c>
      <c r="G20" s="40">
        <f>IF(E20="",0,ROUNDDOWN((POWER(('[4]Konst'!$C$30-($E20*'[4]Konst'!$E$30)),'[4]Konst'!$D$30))*'[4]Konst'!$B$30,0))</f>
        <v>688</v>
      </c>
      <c r="H20" s="38" t="s">
        <v>607</v>
      </c>
      <c r="I20" s="41" t="s">
        <v>239</v>
      </c>
      <c r="J20" s="42">
        <f>IF(H20="",0,ROUNDDOWN((POWER((($H20*100)-'[4]Konst'!$C$33),'[4]Konst'!$D$33))*'[4]Konst'!$B$33,0))</f>
        <v>466</v>
      </c>
      <c r="K20" s="43" t="s">
        <v>907</v>
      </c>
      <c r="L20" s="40">
        <f>IF(K20="",0,ROUNDDOWN((POWER(($K20-'[4]Konst'!$C$35),'[4]Konst'!$D$35))*'[4]Konst'!$B$35,0))</f>
        <v>407</v>
      </c>
      <c r="M20" s="44">
        <v>1.41</v>
      </c>
      <c r="N20" s="40">
        <f>IF(M20="",0,ROUNDDOWN((POWER((($M20*100)-'[4]Konst'!$C$32),'[4]Konst'!$D$32))*'[4]Konst'!$B$32,0))</f>
        <v>523</v>
      </c>
      <c r="O20" s="43" t="s">
        <v>908</v>
      </c>
      <c r="P20" s="45">
        <f t="shared" si="0"/>
        <v>167.39</v>
      </c>
      <c r="Q20" s="40">
        <f>IF(O20="",0,ROUNDDOWN((POWER(('[4]Konst'!$C$29-$P20),'[4]Konst'!$D$29))*'[4]Konst'!$B$29,0))</f>
        <v>491</v>
      </c>
      <c r="R20" s="46">
        <f t="shared" si="1"/>
        <v>2575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4.25" customHeight="1">
      <c r="A21" s="34" t="s">
        <v>1088</v>
      </c>
      <c r="B21" s="35" t="s">
        <v>909</v>
      </c>
      <c r="C21" s="36" t="s">
        <v>358</v>
      </c>
      <c r="D21" s="37" t="s">
        <v>910</v>
      </c>
      <c r="E21" s="38" t="s">
        <v>911</v>
      </c>
      <c r="F21" s="39" t="s">
        <v>176</v>
      </c>
      <c r="G21" s="40">
        <f>IF(E21="",0,ROUNDDOWN((POWER(('[4]Konst'!$C$30-($E21*'[4]Konst'!$E$30)),'[4]Konst'!$D$30))*'[4]Konst'!$B$30,0))</f>
        <v>619</v>
      </c>
      <c r="H21" s="38" t="s">
        <v>902</v>
      </c>
      <c r="I21" s="41" t="s">
        <v>676</v>
      </c>
      <c r="J21" s="42">
        <f>IF(H21="",0,ROUNDDOWN((POWER((($H21*100)-'[4]Konst'!$C$33),'[4]Konst'!$D$33))*'[4]Konst'!$B$33,0))</f>
        <v>454</v>
      </c>
      <c r="K21" s="43" t="s">
        <v>912</v>
      </c>
      <c r="L21" s="40">
        <f>IF(K21="",0,ROUNDDOWN((POWER(($K21-'[4]Konst'!$C$35),'[4]Konst'!$D$35))*'[4]Konst'!$B$35,0))</f>
        <v>486</v>
      </c>
      <c r="M21" s="44">
        <v>1.26</v>
      </c>
      <c r="N21" s="40">
        <f>IF(M21="",0,ROUNDDOWN((POWER((($M21*100)-'[4]Konst'!$C$32),'[4]Konst'!$D$32))*'[4]Konst'!$B$32,0))</f>
        <v>369</v>
      </c>
      <c r="O21" s="43" t="s">
        <v>913</v>
      </c>
      <c r="P21" s="45">
        <f t="shared" si="0"/>
        <v>158.47</v>
      </c>
      <c r="Q21" s="40">
        <f>IF(O21="",0,ROUNDDOWN((POWER(('[4]Konst'!$C$29-$P21),'[4]Konst'!$D$29))*'[4]Konst'!$B$29,0))</f>
        <v>591</v>
      </c>
      <c r="R21" s="46">
        <f t="shared" si="1"/>
        <v>2519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4.25" customHeight="1">
      <c r="A22" s="47" t="s">
        <v>1089</v>
      </c>
      <c r="B22" s="35" t="s">
        <v>914</v>
      </c>
      <c r="C22" s="36" t="s">
        <v>358</v>
      </c>
      <c r="D22" s="37" t="s">
        <v>832</v>
      </c>
      <c r="E22" s="38" t="s">
        <v>915</v>
      </c>
      <c r="F22" s="39" t="s">
        <v>676</v>
      </c>
      <c r="G22" s="40">
        <f>IF(E22="",0,ROUNDDOWN((POWER(('[4]Konst'!$C$30-($E22*'[4]Konst'!$E$30)),'[4]Konst'!$D$30))*'[4]Konst'!$B$30,0))</f>
        <v>540</v>
      </c>
      <c r="H22" s="38" t="s">
        <v>916</v>
      </c>
      <c r="I22" s="41" t="s">
        <v>81</v>
      </c>
      <c r="J22" s="42">
        <f>IF(H22="",0,ROUNDDOWN((POWER((($H22*100)-'[4]Konst'!$C$33),'[4]Konst'!$D$33))*'[4]Konst'!$B$33,0))</f>
        <v>388</v>
      </c>
      <c r="K22" s="43" t="s">
        <v>917</v>
      </c>
      <c r="L22" s="40">
        <f>IF(K22="",0,ROUNDDOWN((POWER(($K22-'[4]Konst'!$C$35),'[4]Konst'!$D$35))*'[4]Konst'!$B$35,0))</f>
        <v>386</v>
      </c>
      <c r="M22" s="44">
        <v>1.59</v>
      </c>
      <c r="N22" s="40">
        <f>IF(M22="",0,ROUNDDOWN((POWER((($M22*100)-'[4]Konst'!$C$32),'[4]Konst'!$D$32))*'[4]Konst'!$B$32,0))</f>
        <v>724</v>
      </c>
      <c r="O22" s="43" t="s">
        <v>918</v>
      </c>
      <c r="P22" s="45">
        <f t="shared" si="0"/>
        <v>174.19</v>
      </c>
      <c r="Q22" s="40">
        <f>IF(O22="",0,ROUNDDOWN((POWER(('[4]Konst'!$C$29-$P22),'[4]Konst'!$D$29))*'[4]Konst'!$B$29,0))</f>
        <v>421</v>
      </c>
      <c r="R22" s="46">
        <f t="shared" si="1"/>
        <v>2459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4.25" customHeight="1">
      <c r="A23" s="34" t="s">
        <v>1090</v>
      </c>
      <c r="B23" s="35" t="s">
        <v>919</v>
      </c>
      <c r="C23" s="36" t="s">
        <v>358</v>
      </c>
      <c r="D23" s="37" t="s">
        <v>920</v>
      </c>
      <c r="E23" s="38" t="s">
        <v>921</v>
      </c>
      <c r="F23" s="39" t="s">
        <v>176</v>
      </c>
      <c r="G23" s="40">
        <f>IF(E23="",0,ROUNDDOWN((POWER(('[4]Konst'!$C$30-($E23*'[4]Konst'!$E$30)),'[4]Konst'!$D$30))*'[4]Konst'!$B$30,0))</f>
        <v>641</v>
      </c>
      <c r="H23" s="38" t="s">
        <v>89</v>
      </c>
      <c r="I23" s="41" t="s">
        <v>221</v>
      </c>
      <c r="J23" s="42">
        <f>IF(H23="",0,ROUNDDOWN((POWER((($H23*100)-'[4]Konst'!$C$33),'[4]Konst'!$D$33))*'[4]Konst'!$B$33,0))</f>
        <v>551</v>
      </c>
      <c r="K23" s="43" t="s">
        <v>922</v>
      </c>
      <c r="L23" s="40">
        <f>IF(K23="",0,ROUNDDOWN((POWER(($K23-'[4]Konst'!$C$35),'[4]Konst'!$D$35))*'[4]Konst'!$B$35,0))</f>
        <v>442</v>
      </c>
      <c r="M23" s="44">
        <v>1.26</v>
      </c>
      <c r="N23" s="40">
        <f>IF(M23="",0,ROUNDDOWN((POWER((($M23*100)-'[4]Konst'!$C$32),'[4]Konst'!$D$32))*'[4]Konst'!$B$32,0))</f>
        <v>369</v>
      </c>
      <c r="O23" s="43" t="s">
        <v>923</v>
      </c>
      <c r="P23" s="45">
        <f t="shared" si="0"/>
        <v>172.02</v>
      </c>
      <c r="Q23" s="40">
        <f>IF(O23="",0,ROUNDDOWN((POWER(('[4]Konst'!$C$29-$P23),'[4]Konst'!$D$29))*'[4]Konst'!$B$29,0))</f>
        <v>443</v>
      </c>
      <c r="R23" s="46">
        <f t="shared" si="1"/>
        <v>2446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4.25" customHeight="1">
      <c r="A24" s="47" t="s">
        <v>1091</v>
      </c>
      <c r="B24" s="35" t="s">
        <v>924</v>
      </c>
      <c r="C24" s="36" t="s">
        <v>335</v>
      </c>
      <c r="D24" s="37" t="s">
        <v>832</v>
      </c>
      <c r="E24" s="38" t="s">
        <v>925</v>
      </c>
      <c r="F24" s="39" t="s">
        <v>73</v>
      </c>
      <c r="G24" s="40">
        <f>IF(E24="",0,ROUNDDOWN((POWER(('[4]Konst'!$C$30-($E24*'[4]Konst'!$E$30)),'[4]Konst'!$D$30))*'[4]Konst'!$B$30,0))</f>
        <v>544</v>
      </c>
      <c r="H24" s="38" t="s">
        <v>902</v>
      </c>
      <c r="I24" s="41" t="s">
        <v>676</v>
      </c>
      <c r="J24" s="42">
        <f>IF(H24="",0,ROUNDDOWN((POWER((($H24*100)-'[4]Konst'!$C$33),'[4]Konst'!$D$33))*'[4]Konst'!$B$33,0))</f>
        <v>454</v>
      </c>
      <c r="K24" s="43" t="s">
        <v>926</v>
      </c>
      <c r="L24" s="40">
        <f>IF(K24="",0,ROUNDDOWN((POWER(($K24-'[4]Konst'!$C$35),'[4]Konst'!$D$35))*'[4]Konst'!$B$35,0))</f>
        <v>449</v>
      </c>
      <c r="M24" s="44">
        <v>1.32</v>
      </c>
      <c r="N24" s="40">
        <f>IF(M24="",0,ROUNDDOWN((POWER((($M24*100)-'[4]Konst'!$C$32),'[4]Konst'!$D$32))*'[4]Konst'!$B$32,0))</f>
        <v>429</v>
      </c>
      <c r="O24" s="43" t="s">
        <v>927</v>
      </c>
      <c r="P24" s="45">
        <f t="shared" si="0"/>
        <v>169.34</v>
      </c>
      <c r="Q24" s="40">
        <f>IF(O24="",0,ROUNDDOWN((POWER(('[4]Konst'!$C$29-$P24),'[4]Konst'!$D$29))*'[4]Konst'!$B$29,0))</f>
        <v>470</v>
      </c>
      <c r="R24" s="46">
        <f t="shared" si="1"/>
        <v>2346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4.25" customHeight="1">
      <c r="A25" s="34" t="s">
        <v>1092</v>
      </c>
      <c r="B25" s="35" t="s">
        <v>928</v>
      </c>
      <c r="C25" s="36" t="s">
        <v>358</v>
      </c>
      <c r="D25" s="37" t="s">
        <v>872</v>
      </c>
      <c r="E25" s="38" t="s">
        <v>186</v>
      </c>
      <c r="F25" s="39" t="s">
        <v>182</v>
      </c>
      <c r="G25" s="40">
        <f>IF(E25="",0,ROUNDDOWN((POWER(('[4]Konst'!$C$30-($E25*'[4]Konst'!$E$30)),'[4]Konst'!$D$30))*'[4]Konst'!$B$30,0))</f>
        <v>591</v>
      </c>
      <c r="H25" s="38" t="s">
        <v>929</v>
      </c>
      <c r="I25" s="41" t="s">
        <v>245</v>
      </c>
      <c r="J25" s="42">
        <f>IF(H25="",0,ROUNDDOWN((POWER((($H25*100)-'[4]Konst'!$C$33),'[4]Konst'!$D$33))*'[4]Konst'!$B$33,0))</f>
        <v>416</v>
      </c>
      <c r="K25" s="43" t="s">
        <v>930</v>
      </c>
      <c r="L25" s="40">
        <f>IF(K25="",0,ROUNDDOWN((POWER(($K25-'[4]Konst'!$C$35),'[4]Konst'!$D$35))*'[4]Konst'!$B$35,0))</f>
        <v>336</v>
      </c>
      <c r="M25" s="44">
        <v>1.47</v>
      </c>
      <c r="N25" s="40">
        <f>IF(M25="",0,ROUNDDOWN((POWER((($M25*100)-'[4]Konst'!$C$32),'[4]Konst'!$D$32))*'[4]Konst'!$B$32,0))</f>
        <v>588</v>
      </c>
      <c r="O25" s="43" t="s">
        <v>931</v>
      </c>
      <c r="P25" s="45">
        <f t="shared" si="0"/>
        <v>182.79</v>
      </c>
      <c r="Q25" s="40">
        <f>IF(O25="",0,ROUNDDOWN((POWER(('[4]Konst'!$C$29-$P25),'[4]Konst'!$D$29))*'[4]Konst'!$B$29,0))</f>
        <v>340</v>
      </c>
      <c r="R25" s="46">
        <f t="shared" si="1"/>
        <v>2271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4.25" customHeight="1">
      <c r="A26" s="47" t="s">
        <v>1093</v>
      </c>
      <c r="B26" s="35" t="s">
        <v>932</v>
      </c>
      <c r="C26" s="36" t="s">
        <v>335</v>
      </c>
      <c r="D26" s="37" t="s">
        <v>505</v>
      </c>
      <c r="E26" s="38" t="s">
        <v>933</v>
      </c>
      <c r="F26" s="39" t="s">
        <v>676</v>
      </c>
      <c r="G26" s="40">
        <f>IF(E26="",0,ROUNDDOWN((POWER(('[4]Konst'!$C$30-($E26*'[4]Konst'!$E$30)),'[4]Konst'!$D$30))*'[4]Konst'!$B$30,0))</f>
        <v>563</v>
      </c>
      <c r="H26" s="38" t="s">
        <v>164</v>
      </c>
      <c r="I26" s="41" t="s">
        <v>459</v>
      </c>
      <c r="J26" s="42">
        <f>IF(H26="",0,ROUNDDOWN((POWER((($H26*100)-'[4]Konst'!$C$33),'[4]Konst'!$D$33))*'[4]Konst'!$B$33,0))</f>
        <v>326</v>
      </c>
      <c r="K26" s="43" t="s">
        <v>934</v>
      </c>
      <c r="L26" s="40">
        <f>IF(K26="",0,ROUNDDOWN((POWER(($K26-'[4]Konst'!$C$35),'[4]Konst'!$D$35))*'[4]Konst'!$B$35,0))</f>
        <v>490</v>
      </c>
      <c r="M26" s="44">
        <v>1.44</v>
      </c>
      <c r="N26" s="40">
        <f>IF(M26="",0,ROUNDDOWN((POWER((($M26*100)-'[4]Konst'!$C$32),'[4]Konst'!$D$32))*'[4]Konst'!$B$32,0))</f>
        <v>555</v>
      </c>
      <c r="O26" s="43" t="s">
        <v>935</v>
      </c>
      <c r="P26" s="45">
        <f t="shared" si="0"/>
        <v>186.11</v>
      </c>
      <c r="Q26" s="40">
        <f>IF(O26="",0,ROUNDDOWN((POWER(('[4]Konst'!$C$29-$P26),'[4]Konst'!$D$29))*'[4]Konst'!$B$29,0))</f>
        <v>310</v>
      </c>
      <c r="R26" s="46">
        <f t="shared" si="1"/>
        <v>2244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4.25" customHeight="1">
      <c r="A27" s="34" t="s">
        <v>1094</v>
      </c>
      <c r="B27" s="35" t="s">
        <v>936</v>
      </c>
      <c r="C27" s="36" t="s">
        <v>335</v>
      </c>
      <c r="D27" s="37" t="s">
        <v>120</v>
      </c>
      <c r="E27" s="38" t="s">
        <v>937</v>
      </c>
      <c r="F27" s="39" t="s">
        <v>73</v>
      </c>
      <c r="G27" s="40">
        <f>IF(E27="",0,ROUNDDOWN((POWER(('[4]Konst'!$C$30-($E27*'[4]Konst'!$E$30)),'[4]Konst'!$D$30))*'[4]Konst'!$B$30,0))</f>
        <v>549</v>
      </c>
      <c r="H27" s="38" t="s">
        <v>883</v>
      </c>
      <c r="I27" s="41" t="s">
        <v>828</v>
      </c>
      <c r="J27" s="42">
        <f>IF(H27="",0,ROUNDDOWN((POWER((($H27*100)-'[4]Konst'!$C$33),'[4]Konst'!$D$33))*'[4]Konst'!$B$33,0))</f>
        <v>441</v>
      </c>
      <c r="K27" s="43" t="s">
        <v>938</v>
      </c>
      <c r="L27" s="40">
        <f>IF(K27="",0,ROUNDDOWN((POWER(($K27-'[4]Konst'!$C$35),'[4]Konst'!$D$35))*'[4]Konst'!$B$35,0))</f>
        <v>246</v>
      </c>
      <c r="M27" s="44">
        <v>1.26</v>
      </c>
      <c r="N27" s="40">
        <f>IF(M27="",0,ROUNDDOWN((POWER((($M27*100)-'[4]Konst'!$C$32),'[4]Konst'!$D$32))*'[4]Konst'!$B$32,0))</f>
        <v>369</v>
      </c>
      <c r="O27" s="43" t="s">
        <v>939</v>
      </c>
      <c r="P27" s="45">
        <f t="shared" si="0"/>
        <v>155.83</v>
      </c>
      <c r="Q27" s="40">
        <f>IF(O27="",0,ROUNDDOWN((POWER(('[4]Konst'!$C$29-$P27),'[4]Konst'!$D$29))*'[4]Konst'!$B$29,0))</f>
        <v>622</v>
      </c>
      <c r="R27" s="46">
        <f t="shared" si="1"/>
        <v>2227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4.25" customHeight="1">
      <c r="A28" s="47" t="s">
        <v>1095</v>
      </c>
      <c r="B28" s="35" t="s">
        <v>940</v>
      </c>
      <c r="C28" s="36" t="s">
        <v>335</v>
      </c>
      <c r="D28" s="37" t="s">
        <v>192</v>
      </c>
      <c r="E28" s="38" t="s">
        <v>941</v>
      </c>
      <c r="F28" s="39" t="s">
        <v>73</v>
      </c>
      <c r="G28" s="40">
        <f>IF(E28="",0,ROUNDDOWN((POWER(('[4]Konst'!$C$30-($E28*'[4]Konst'!$E$30)),'[4]Konst'!$D$30))*'[4]Konst'!$B$30,0))</f>
        <v>592</v>
      </c>
      <c r="H28" s="38" t="s">
        <v>942</v>
      </c>
      <c r="I28" s="41" t="s">
        <v>239</v>
      </c>
      <c r="J28" s="42">
        <f>IF(H28="",0,ROUNDDOWN((POWER((($H28*100)-'[4]Konst'!$C$33),'[4]Konst'!$D$33))*'[4]Konst'!$B$33,0))</f>
        <v>391</v>
      </c>
      <c r="K28" s="43" t="s">
        <v>943</v>
      </c>
      <c r="L28" s="40">
        <f>IF(K28="",0,ROUNDDOWN((POWER(($K28-'[4]Konst'!$C$35),'[4]Konst'!$D$35))*'[4]Konst'!$B$35,0))</f>
        <v>238</v>
      </c>
      <c r="M28" s="44">
        <v>1.41</v>
      </c>
      <c r="N28" s="40">
        <f>IF(M28="",0,ROUNDDOWN((POWER((($M28*100)-'[4]Konst'!$C$32),'[4]Konst'!$D$32))*'[4]Konst'!$B$32,0))</f>
        <v>523</v>
      </c>
      <c r="O28" s="43" t="s">
        <v>944</v>
      </c>
      <c r="P28" s="45">
        <f t="shared" si="0"/>
        <v>169.21</v>
      </c>
      <c r="Q28" s="40">
        <f>IF(O28="",0,ROUNDDOWN((POWER(('[4]Konst'!$C$29-$P28),'[4]Konst'!$D$29))*'[4]Konst'!$B$29,0))</f>
        <v>472</v>
      </c>
      <c r="R28" s="46">
        <f t="shared" si="1"/>
        <v>2216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4.25" customHeight="1">
      <c r="A29" s="34" t="s">
        <v>1096</v>
      </c>
      <c r="B29" s="35" t="s">
        <v>945</v>
      </c>
      <c r="C29" s="36" t="s">
        <v>358</v>
      </c>
      <c r="D29" s="37" t="s">
        <v>946</v>
      </c>
      <c r="E29" s="38" t="s">
        <v>947</v>
      </c>
      <c r="F29" s="39" t="s">
        <v>671</v>
      </c>
      <c r="G29" s="40">
        <f>IF(E29="",0,ROUNDDOWN((POWER(('[4]Konst'!$C$30-($E29*'[4]Konst'!$E$30)),'[4]Konst'!$D$30))*'[4]Konst'!$B$30,0))</f>
        <v>605</v>
      </c>
      <c r="H29" s="38" t="s">
        <v>929</v>
      </c>
      <c r="I29" s="41" t="s">
        <v>370</v>
      </c>
      <c r="J29" s="42">
        <f>IF(H29="",0,ROUNDDOWN((POWER((($H29*100)-'[4]Konst'!$C$33),'[4]Konst'!$D$33))*'[4]Konst'!$B$33,0))</f>
        <v>416</v>
      </c>
      <c r="K29" s="43" t="s">
        <v>948</v>
      </c>
      <c r="L29" s="40">
        <f>IF(K29="",0,ROUNDDOWN((POWER(($K29-'[4]Konst'!$C$35),'[4]Konst'!$D$35))*'[4]Konst'!$B$35,0))</f>
        <v>282</v>
      </c>
      <c r="M29" s="44">
        <v>1.23</v>
      </c>
      <c r="N29" s="40">
        <f>IF(M29="",0,ROUNDDOWN((POWER((($M29*100)-'[4]Konst'!$C$32),'[4]Konst'!$D$32))*'[4]Konst'!$B$32,0))</f>
        <v>340</v>
      </c>
      <c r="O29" s="43" t="s">
        <v>949</v>
      </c>
      <c r="P29" s="45">
        <f t="shared" si="0"/>
        <v>160.61</v>
      </c>
      <c r="Q29" s="40">
        <f>IF(O29="",0,ROUNDDOWN((POWER(('[4]Konst'!$C$29-$P29),'[4]Konst'!$D$29))*'[4]Konst'!$B$29,0))</f>
        <v>566</v>
      </c>
      <c r="R29" s="46">
        <f t="shared" si="1"/>
        <v>2209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4.25" customHeight="1">
      <c r="A30" s="47" t="s">
        <v>1097</v>
      </c>
      <c r="B30" s="35" t="s">
        <v>950</v>
      </c>
      <c r="C30" s="36" t="s">
        <v>335</v>
      </c>
      <c r="D30" s="37" t="s">
        <v>192</v>
      </c>
      <c r="E30" s="51" t="s">
        <v>101</v>
      </c>
      <c r="F30" s="39" t="s">
        <v>182</v>
      </c>
      <c r="G30" s="40">
        <f>IF(E30="",0,ROUNDDOWN((POWER(('[4]Konst'!$C$30-($E30*'[4]Konst'!$E$30)),'[4]Konst'!$D$30))*'[4]Konst'!$B$30,0))</f>
        <v>594</v>
      </c>
      <c r="H30" s="51" t="s">
        <v>215</v>
      </c>
      <c r="I30" s="41" t="s">
        <v>174</v>
      </c>
      <c r="J30" s="42">
        <f>IF(H30="",0,ROUNDDOWN((POWER((($H30*100)-'[4]Konst'!$C$33),'[4]Konst'!$D$33))*'[4]Konst'!$B$33,0))</f>
        <v>340</v>
      </c>
      <c r="K30" s="52" t="s">
        <v>951</v>
      </c>
      <c r="L30" s="40">
        <f>IF(K30="",0,ROUNDDOWN((POWER(($K30-'[4]Konst'!$C$35),'[4]Konst'!$D$35))*'[4]Konst'!$B$35,0))</f>
        <v>240</v>
      </c>
      <c r="M30" s="53">
        <v>1.41</v>
      </c>
      <c r="N30" s="40">
        <f>IF(M30="",0,ROUNDDOWN((POWER((($M30*100)-'[4]Konst'!$C$32),'[4]Konst'!$D$32))*'[4]Konst'!$B$32,0))</f>
        <v>523</v>
      </c>
      <c r="O30" s="52" t="s">
        <v>952</v>
      </c>
      <c r="P30" s="54">
        <f t="shared" si="0"/>
        <v>168.15</v>
      </c>
      <c r="Q30" s="40">
        <f>IF(O30="",0,ROUNDDOWN((POWER(('[4]Konst'!$C$29-$P30),'[4]Konst'!$D$29))*'[4]Konst'!$B$29,0))</f>
        <v>483</v>
      </c>
      <c r="R30" s="55">
        <f t="shared" si="1"/>
        <v>2180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4.25" customHeight="1">
      <c r="A31" s="34" t="s">
        <v>1098</v>
      </c>
      <c r="B31" s="35" t="s">
        <v>953</v>
      </c>
      <c r="C31" s="36" t="s">
        <v>358</v>
      </c>
      <c r="D31" s="37" t="s">
        <v>100</v>
      </c>
      <c r="E31" s="38" t="s">
        <v>954</v>
      </c>
      <c r="F31" s="39" t="s">
        <v>671</v>
      </c>
      <c r="G31" s="40">
        <f>IF(E31="",0,ROUNDDOWN((POWER(('[4]Konst'!$C$30-($E31*'[4]Konst'!$E$30)),'[4]Konst'!$D$30))*'[4]Konst'!$B$30,0))</f>
        <v>584</v>
      </c>
      <c r="H31" s="38" t="s">
        <v>556</v>
      </c>
      <c r="I31" s="41" t="s">
        <v>676</v>
      </c>
      <c r="J31" s="42">
        <f>IF(H31="",0,ROUNDDOWN((POWER((($H31*100)-'[4]Konst'!$C$33),'[4]Konst'!$D$33))*'[4]Konst'!$B$33,0))</f>
        <v>393</v>
      </c>
      <c r="K31" s="43" t="s">
        <v>955</v>
      </c>
      <c r="L31" s="40">
        <f>IF(K31="",0,ROUNDDOWN((POWER(($K31-'[4]Konst'!$C$35),'[4]Konst'!$D$35))*'[4]Konst'!$B$35,0))</f>
        <v>259</v>
      </c>
      <c r="M31" s="44">
        <v>1.23</v>
      </c>
      <c r="N31" s="40">
        <f>IF(M31="",0,ROUNDDOWN((POWER((($M31*100)-'[4]Konst'!$C$32),'[4]Konst'!$D$32))*'[4]Konst'!$B$32,0))</f>
        <v>340</v>
      </c>
      <c r="O31" s="43" t="s">
        <v>956</v>
      </c>
      <c r="P31" s="45">
        <f t="shared" si="0"/>
        <v>157.39</v>
      </c>
      <c r="Q31" s="40">
        <f>IF(O31="",0,ROUNDDOWN((POWER(('[4]Konst'!$C$29-$P31),'[4]Konst'!$D$29))*'[4]Konst'!$B$29,0))</f>
        <v>603</v>
      </c>
      <c r="R31" s="46">
        <f t="shared" si="1"/>
        <v>2179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4.25" customHeight="1">
      <c r="A32" s="47" t="s">
        <v>1099</v>
      </c>
      <c r="B32" s="35" t="s">
        <v>957</v>
      </c>
      <c r="C32" s="36" t="s">
        <v>358</v>
      </c>
      <c r="D32" s="37" t="s">
        <v>896</v>
      </c>
      <c r="E32" s="38" t="s">
        <v>675</v>
      </c>
      <c r="F32" s="39" t="s">
        <v>671</v>
      </c>
      <c r="G32" s="40">
        <f>IF(E32="",0,ROUNDDOWN((POWER(('[4]Konst'!$C$30-($E32*'[4]Konst'!$E$30)),'[4]Konst'!$D$30))*'[4]Konst'!$B$30,0))</f>
        <v>628</v>
      </c>
      <c r="H32" s="38" t="s">
        <v>958</v>
      </c>
      <c r="I32" s="41" t="s">
        <v>362</v>
      </c>
      <c r="J32" s="42">
        <f>IF(H32="",0,ROUNDDOWN((POWER((($H32*100)-'[4]Konst'!$C$33),'[4]Konst'!$D$33))*'[4]Konst'!$B$33,0))</f>
        <v>532</v>
      </c>
      <c r="K32" s="43" t="s">
        <v>959</v>
      </c>
      <c r="L32" s="40">
        <f>IF(K32="",0,ROUNDDOWN((POWER(($K32-'[4]Konst'!$C$35),'[4]Konst'!$D$35))*'[4]Konst'!$B$35,0))</f>
        <v>237</v>
      </c>
      <c r="M32" s="44">
        <v>1.2</v>
      </c>
      <c r="N32" s="40">
        <f>IF(M32="",0,ROUNDDOWN((POWER((($M32*100)-'[4]Konst'!$C$32),'[4]Konst'!$D$32))*'[4]Konst'!$B$32,0))</f>
        <v>312</v>
      </c>
      <c r="O32" s="43" t="s">
        <v>960</v>
      </c>
      <c r="P32" s="45">
        <f t="shared" si="0"/>
        <v>173.54</v>
      </c>
      <c r="Q32" s="40">
        <f>IF(O32="",0,ROUNDDOWN((POWER(('[4]Konst'!$C$29-$P32),'[4]Konst'!$D$29))*'[4]Konst'!$B$29,0))</f>
        <v>427</v>
      </c>
      <c r="R32" s="46">
        <f t="shared" si="1"/>
        <v>2136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4.25" customHeight="1">
      <c r="A33" s="34" t="s">
        <v>1100</v>
      </c>
      <c r="B33" s="56" t="s">
        <v>961</v>
      </c>
      <c r="C33" s="36" t="s">
        <v>358</v>
      </c>
      <c r="D33" s="57" t="s">
        <v>962</v>
      </c>
      <c r="E33" s="38" t="s">
        <v>963</v>
      </c>
      <c r="F33" s="39" t="s">
        <v>182</v>
      </c>
      <c r="G33" s="40">
        <f>IF(E33="",0,ROUNDDOWN((POWER(('[4]Konst'!$C$30-($E33*'[4]Konst'!$E$30)),'[4]Konst'!$D$30))*'[4]Konst'!$B$30,0))</f>
        <v>477</v>
      </c>
      <c r="H33" s="38" t="s">
        <v>964</v>
      </c>
      <c r="I33" s="41" t="s">
        <v>671</v>
      </c>
      <c r="J33" s="42">
        <f>IF(H33="",0,ROUNDDOWN((POWER((($H33*100)-'[4]Konst'!$C$33),'[4]Konst'!$D$33))*'[4]Konst'!$B$33,0))</f>
        <v>554</v>
      </c>
      <c r="K33" s="43" t="s">
        <v>725</v>
      </c>
      <c r="L33" s="40">
        <f>IF(K33="",0,ROUNDDOWN((POWER(($K33-'[4]Konst'!$C$35),'[4]Konst'!$D$35))*'[4]Konst'!$B$35,0))</f>
        <v>202</v>
      </c>
      <c r="M33" s="44">
        <v>1.44</v>
      </c>
      <c r="N33" s="40">
        <f>IF(M33="",0,ROUNDDOWN((POWER((($M33*100)-'[4]Konst'!$C$32),'[4]Konst'!$D$32))*'[4]Konst'!$B$32,0))</f>
        <v>555</v>
      </c>
      <c r="O33" s="43" t="s">
        <v>965</v>
      </c>
      <c r="P33" s="45">
        <f t="shared" si="0"/>
        <v>181.95</v>
      </c>
      <c r="Q33" s="40">
        <f>IF(O33="",0,ROUNDDOWN((POWER(('[4]Konst'!$C$29-$P33),'[4]Konst'!$D$29))*'[4]Konst'!$B$29,0))</f>
        <v>347</v>
      </c>
      <c r="R33" s="46">
        <f t="shared" si="1"/>
        <v>2135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4.25" customHeight="1">
      <c r="A34" s="47" t="s">
        <v>1101</v>
      </c>
      <c r="B34" s="35" t="s">
        <v>966</v>
      </c>
      <c r="C34" s="36" t="s">
        <v>358</v>
      </c>
      <c r="D34" s="37" t="s">
        <v>896</v>
      </c>
      <c r="E34" s="38" t="s">
        <v>967</v>
      </c>
      <c r="F34" s="39" t="s">
        <v>73</v>
      </c>
      <c r="G34" s="40">
        <f>IF(E34="",0,ROUNDDOWN((POWER(('[4]Konst'!$C$30-($E34*'[4]Konst'!$E$30)),'[4]Konst'!$D$30))*'[4]Konst'!$B$30,0))</f>
        <v>536</v>
      </c>
      <c r="H34" s="38" t="s">
        <v>968</v>
      </c>
      <c r="I34" s="41" t="s">
        <v>221</v>
      </c>
      <c r="J34" s="42">
        <f>IF(H34="",0,ROUNDDOWN((POWER((($H34*100)-'[4]Konst'!$C$33),'[4]Konst'!$D$33))*'[4]Konst'!$B$33,0))</f>
        <v>418</v>
      </c>
      <c r="K34" s="43" t="s">
        <v>969</v>
      </c>
      <c r="L34" s="40">
        <f>IF(K34="",0,ROUNDDOWN((POWER(($K34-'[4]Konst'!$C$35),'[4]Konst'!$D$35))*'[4]Konst'!$B$35,0))</f>
        <v>290</v>
      </c>
      <c r="M34" s="44">
        <v>1.29</v>
      </c>
      <c r="N34" s="40">
        <f>IF(M34="",0,ROUNDDOWN((POWER((($M34*100)-'[4]Konst'!$C$32),'[4]Konst'!$D$32))*'[4]Konst'!$B$32,0))</f>
        <v>399</v>
      </c>
      <c r="O34" s="43" t="s">
        <v>970</v>
      </c>
      <c r="P34" s="45">
        <f t="shared" si="0"/>
        <v>167.99</v>
      </c>
      <c r="Q34" s="40">
        <f>IF(O34="",0,ROUNDDOWN((POWER(('[4]Konst'!$C$29-$P34),'[4]Konst'!$D$29))*'[4]Konst'!$B$29,0))</f>
        <v>485</v>
      </c>
      <c r="R34" s="46">
        <f t="shared" si="1"/>
        <v>2128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4.25" customHeight="1">
      <c r="A35" s="34" t="s">
        <v>1102</v>
      </c>
      <c r="B35" s="35" t="s">
        <v>971</v>
      </c>
      <c r="C35" s="36" t="s">
        <v>335</v>
      </c>
      <c r="D35" s="37" t="s">
        <v>257</v>
      </c>
      <c r="E35" s="38" t="s">
        <v>972</v>
      </c>
      <c r="F35" s="39" t="s">
        <v>176</v>
      </c>
      <c r="G35" s="40">
        <f>IF(E35="",0,ROUNDDOWN((POWER(('[4]Konst'!$C$30-($E35*'[4]Konst'!$E$30)),'[4]Konst'!$D$30))*'[4]Konst'!$B$30,0))</f>
        <v>500</v>
      </c>
      <c r="H35" s="38" t="s">
        <v>753</v>
      </c>
      <c r="I35" s="41" t="s">
        <v>182</v>
      </c>
      <c r="J35" s="42">
        <f>IF(H35="",0,ROUNDDOWN((POWER((($H35*100)-'[4]Konst'!$C$33),'[4]Konst'!$D$33))*'[4]Konst'!$B$33,0))</f>
        <v>350</v>
      </c>
      <c r="K35" s="43" t="s">
        <v>973</v>
      </c>
      <c r="L35" s="40">
        <f>IF(K35="",0,ROUNDDOWN((POWER(($K35-'[4]Konst'!$C$35),'[4]Konst'!$D$35))*'[4]Konst'!$B$35,0))</f>
        <v>471</v>
      </c>
      <c r="M35" s="44">
        <v>1.44</v>
      </c>
      <c r="N35" s="40">
        <f>IF(M35="",0,ROUNDDOWN((POWER((($M35*100)-'[4]Konst'!$C$32),'[4]Konst'!$D$32))*'[4]Konst'!$B$32,0))</f>
        <v>555</v>
      </c>
      <c r="O35" s="43" t="s">
        <v>974</v>
      </c>
      <c r="P35" s="45">
        <f t="shared" si="0"/>
        <v>195.4</v>
      </c>
      <c r="Q35" s="40">
        <f>IF(O35="",0,ROUNDDOWN((POWER(('[4]Konst'!$C$29-$P35),'[4]Konst'!$D$29))*'[4]Konst'!$B$29,0))</f>
        <v>235</v>
      </c>
      <c r="R35" s="46">
        <f t="shared" si="1"/>
        <v>2111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4.25" customHeight="1">
      <c r="A36" s="47" t="s">
        <v>1103</v>
      </c>
      <c r="B36" s="35" t="s">
        <v>975</v>
      </c>
      <c r="C36" s="36" t="s">
        <v>358</v>
      </c>
      <c r="D36" s="37" t="s">
        <v>383</v>
      </c>
      <c r="E36" s="38" t="s">
        <v>569</v>
      </c>
      <c r="F36" s="39" t="s">
        <v>176</v>
      </c>
      <c r="G36" s="40">
        <f>IF(E36="",0,ROUNDDOWN((POWER(('[4]Konst'!$C$30-($E36*'[4]Konst'!$E$30)),'[4]Konst'!$D$30))*'[4]Konst'!$B$30,0))</f>
        <v>479</v>
      </c>
      <c r="H36" s="38" t="s">
        <v>976</v>
      </c>
      <c r="I36" s="41" t="s">
        <v>370</v>
      </c>
      <c r="J36" s="42">
        <f>IF(H36="",0,ROUNDDOWN((POWER((($H36*100)-'[4]Konst'!$C$33),'[4]Konst'!$D$33))*'[4]Konst'!$B$33,0))</f>
        <v>472</v>
      </c>
      <c r="K36" s="43" t="s">
        <v>977</v>
      </c>
      <c r="L36" s="40">
        <f>IF(K36="",0,ROUNDDOWN((POWER(($K36-'[4]Konst'!$C$35),'[4]Konst'!$D$35))*'[4]Konst'!$B$35,0))</f>
        <v>428</v>
      </c>
      <c r="M36" s="44">
        <v>1.26</v>
      </c>
      <c r="N36" s="40">
        <f>IF(M36="",0,ROUNDDOWN((POWER((($M36*100)-'[4]Konst'!$C$32),'[4]Konst'!$D$32))*'[4]Konst'!$B$32,0))</f>
        <v>369</v>
      </c>
      <c r="O36" s="43" t="s">
        <v>978</v>
      </c>
      <c r="P36" s="45">
        <f aca="true" t="shared" si="2" ref="P36:P61">VALUE(60*MID(O36,1,1))+VALUE(MID(O36,3,2))+VALUE(MID(O36,6,2)/100)</f>
        <v>181.63</v>
      </c>
      <c r="Q36" s="40">
        <f>IF(O36="",0,ROUNDDOWN((POWER(('[4]Konst'!$C$29-$P36),'[4]Konst'!$D$29))*'[4]Konst'!$B$29,0))</f>
        <v>350</v>
      </c>
      <c r="R36" s="46">
        <f aca="true" t="shared" si="3" ref="R36:R57">SUM(G36,N36,J36,L36,Q36)</f>
        <v>2098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62" customFormat="1" ht="14.25" customHeight="1">
      <c r="A37" s="34" t="s">
        <v>1104</v>
      </c>
      <c r="B37" s="35" t="s">
        <v>979</v>
      </c>
      <c r="C37" s="36" t="s">
        <v>335</v>
      </c>
      <c r="D37" s="37" t="s">
        <v>192</v>
      </c>
      <c r="E37" s="38" t="s">
        <v>980</v>
      </c>
      <c r="F37" s="58" t="s">
        <v>671</v>
      </c>
      <c r="G37" s="59">
        <f>IF(E37="",0,ROUNDDOWN((POWER(('[4]Konst'!$C$30-($E37*'[4]Konst'!$E$30)),'[4]Konst'!$D$30))*'[4]Konst'!$B$30,0))</f>
        <v>555</v>
      </c>
      <c r="H37" s="38" t="s">
        <v>981</v>
      </c>
      <c r="I37" s="60" t="s">
        <v>73</v>
      </c>
      <c r="J37" s="61">
        <f>IF(H37="",0,ROUNDDOWN((POWER((($H37*100)-'[4]Konst'!$C$33),'[4]Konst'!$D$33))*'[4]Konst'!$B$33,0))</f>
        <v>347</v>
      </c>
      <c r="K37" s="43" t="s">
        <v>982</v>
      </c>
      <c r="L37" s="59">
        <f>IF(K37="",0,ROUNDDOWN((POWER(($K37-'[4]Konst'!$C$35),'[4]Konst'!$D$35))*'[4]Konst'!$B$35,0))</f>
        <v>169</v>
      </c>
      <c r="M37" s="44">
        <v>1.38</v>
      </c>
      <c r="N37" s="59">
        <f>IF(M37="",0,ROUNDDOWN((POWER((($M37*100)-'[4]Konst'!$C$32),'[4]Konst'!$D$32))*'[4]Konst'!$B$32,0))</f>
        <v>491</v>
      </c>
      <c r="O37" s="43" t="s">
        <v>983</v>
      </c>
      <c r="P37" s="45">
        <f t="shared" si="2"/>
        <v>163.69</v>
      </c>
      <c r="Q37" s="59">
        <f>IF(O37="",0,ROUNDDOWN((POWER(('[4]Konst'!$C$29-$P37),'[4]Konst'!$D$29))*'[4]Konst'!$B$29,0))</f>
        <v>531</v>
      </c>
      <c r="R37" s="46">
        <f t="shared" si="3"/>
        <v>2093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4.25" customHeight="1">
      <c r="A38" s="47" t="s">
        <v>1105</v>
      </c>
      <c r="B38" s="35" t="s">
        <v>984</v>
      </c>
      <c r="C38" s="36" t="s">
        <v>335</v>
      </c>
      <c r="D38" s="37" t="s">
        <v>180</v>
      </c>
      <c r="E38" s="51" t="s">
        <v>101</v>
      </c>
      <c r="F38" s="39" t="s">
        <v>182</v>
      </c>
      <c r="G38" s="40">
        <f>IF(E38="",0,ROUNDDOWN((POWER(('[4]Konst'!$C$30-($E38*'[4]Konst'!$E$30)),'[4]Konst'!$D$30))*'[4]Konst'!$B$30,0))</f>
        <v>594</v>
      </c>
      <c r="H38" s="51" t="s">
        <v>209</v>
      </c>
      <c r="I38" s="41" t="s">
        <v>362</v>
      </c>
      <c r="J38" s="42">
        <f>IF(H38="",0,ROUNDDOWN((POWER((($H38*100)-'[4]Konst'!$C$33),'[4]Konst'!$D$33))*'[4]Konst'!$B$33,0))</f>
        <v>408</v>
      </c>
      <c r="K38" s="52" t="s">
        <v>272</v>
      </c>
      <c r="L38" s="40">
        <f>IF(K38="",0,ROUNDDOWN((POWER(($K38-'[4]Konst'!$C$35),'[4]Konst'!$D$35))*'[4]Konst'!$B$35,0))</f>
        <v>385</v>
      </c>
      <c r="M38" s="53">
        <v>1.26</v>
      </c>
      <c r="N38" s="40">
        <f>IF(M38="",0,ROUNDDOWN((POWER((($M38*100)-'[4]Konst'!$C$32),'[4]Konst'!$D$32))*'[4]Konst'!$B$32,0))</f>
        <v>369</v>
      </c>
      <c r="O38" s="52" t="s">
        <v>985</v>
      </c>
      <c r="P38" s="54">
        <f t="shared" si="2"/>
        <v>184.01</v>
      </c>
      <c r="Q38" s="40">
        <f>IF(O38="",0,ROUNDDOWN((POWER(('[4]Konst'!$C$29-$P38),'[4]Konst'!$D$29))*'[4]Konst'!$B$29,0))</f>
        <v>329</v>
      </c>
      <c r="R38" s="55">
        <f t="shared" si="3"/>
        <v>2085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>
      <c r="A39" s="34" t="s">
        <v>1106</v>
      </c>
      <c r="B39" s="35" t="s">
        <v>986</v>
      </c>
      <c r="C39" s="36" t="s">
        <v>358</v>
      </c>
      <c r="D39" s="37" t="s">
        <v>896</v>
      </c>
      <c r="E39" s="38" t="s">
        <v>716</v>
      </c>
      <c r="F39" s="39" t="s">
        <v>176</v>
      </c>
      <c r="G39" s="40">
        <f>IF(E39="",0,ROUNDDOWN((POWER(('[4]Konst'!$C$30-($E39*'[4]Konst'!$E$30)),'[4]Konst'!$D$30))*'[4]Konst'!$B$30,0))</f>
        <v>488</v>
      </c>
      <c r="H39" s="38" t="s">
        <v>681</v>
      </c>
      <c r="I39" s="41" t="s">
        <v>221</v>
      </c>
      <c r="J39" s="42">
        <f>IF(H39="",0,ROUNDDOWN((POWER((($H39*100)-'[4]Konst'!$C$33),'[4]Konst'!$D$33))*'[4]Konst'!$B$33,0))</f>
        <v>487</v>
      </c>
      <c r="K39" s="43" t="s">
        <v>987</v>
      </c>
      <c r="L39" s="40">
        <f>IF(K39="",0,ROUNDDOWN((POWER(($K39-'[4]Konst'!$C$35),'[4]Konst'!$D$35))*'[4]Konst'!$B$35,0))</f>
        <v>315</v>
      </c>
      <c r="M39" s="44">
        <v>1.26</v>
      </c>
      <c r="N39" s="40">
        <f>IF(M39="",0,ROUNDDOWN((POWER((($M39*100)-'[4]Konst'!$C$32),'[4]Konst'!$D$32))*'[4]Konst'!$B$32,0))</f>
        <v>369</v>
      </c>
      <c r="O39" s="43" t="s">
        <v>988</v>
      </c>
      <c r="P39" s="45">
        <f t="shared" si="2"/>
        <v>175.88</v>
      </c>
      <c r="Q39" s="40">
        <f>IF(O39="",0,ROUNDDOWN((POWER(('[4]Konst'!$C$29-$P39),'[4]Konst'!$D$29))*'[4]Konst'!$B$29,0))</f>
        <v>404</v>
      </c>
      <c r="R39" s="46">
        <f t="shared" si="3"/>
        <v>2063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4.25" customHeight="1">
      <c r="A40" s="47" t="s">
        <v>1107</v>
      </c>
      <c r="B40" s="56" t="s">
        <v>989</v>
      </c>
      <c r="C40" s="36" t="s">
        <v>335</v>
      </c>
      <c r="D40" s="57" t="s">
        <v>962</v>
      </c>
      <c r="E40" s="38" t="s">
        <v>990</v>
      </c>
      <c r="F40" s="39" t="s">
        <v>676</v>
      </c>
      <c r="G40" s="40">
        <f>IF(E40="",0,ROUNDDOWN((POWER(('[4]Konst'!$C$30-($E40*'[4]Konst'!$E$30)),'[4]Konst'!$D$30))*'[4]Konst'!$B$30,0))</f>
        <v>515</v>
      </c>
      <c r="H40" s="38" t="s">
        <v>700</v>
      </c>
      <c r="I40" s="41" t="s">
        <v>370</v>
      </c>
      <c r="J40" s="42">
        <f>IF(H40="",0,ROUNDDOWN((POWER((($H40*100)-'[4]Konst'!$C$33),'[4]Konst'!$D$33))*'[4]Konst'!$B$33,0))</f>
        <v>423</v>
      </c>
      <c r="K40" s="43" t="s">
        <v>991</v>
      </c>
      <c r="L40" s="40">
        <f>IF(K40="",0,ROUNDDOWN((POWER(($K40-'[4]Konst'!$C$35),'[4]Konst'!$D$35))*'[4]Konst'!$B$35,0))</f>
        <v>300</v>
      </c>
      <c r="M40" s="44">
        <v>1.38</v>
      </c>
      <c r="N40" s="40">
        <f>IF(M40="",0,ROUNDDOWN((POWER((($M40*100)-'[4]Konst'!$C$32),'[4]Konst'!$D$32))*'[4]Konst'!$B$32,0))</f>
        <v>491</v>
      </c>
      <c r="O40" s="43" t="s">
        <v>992</v>
      </c>
      <c r="P40" s="45">
        <f t="shared" si="2"/>
        <v>184.22</v>
      </c>
      <c r="Q40" s="40">
        <f>IF(O40="",0,ROUNDDOWN((POWER(('[4]Konst'!$C$29-$P40),'[4]Konst'!$D$29))*'[4]Konst'!$B$29,0))</f>
        <v>327</v>
      </c>
      <c r="R40" s="46">
        <f t="shared" si="3"/>
        <v>2056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4.25" customHeight="1">
      <c r="A41" s="34" t="s">
        <v>1108</v>
      </c>
      <c r="B41" s="35" t="s">
        <v>993</v>
      </c>
      <c r="C41" s="36" t="s">
        <v>358</v>
      </c>
      <c r="D41" s="37" t="s">
        <v>896</v>
      </c>
      <c r="E41" s="38" t="s">
        <v>994</v>
      </c>
      <c r="F41" s="39" t="s">
        <v>73</v>
      </c>
      <c r="G41" s="40">
        <f>IF(E41="",0,ROUNDDOWN((POWER(('[4]Konst'!$C$30-($E41*'[4]Konst'!$E$30)),'[4]Konst'!$D$30))*'[4]Konst'!$B$30,0))</f>
        <v>588</v>
      </c>
      <c r="H41" s="38" t="s">
        <v>995</v>
      </c>
      <c r="I41" s="41" t="s">
        <v>73</v>
      </c>
      <c r="J41" s="42">
        <f>IF(H41="",0,ROUNDDOWN((POWER((($H41*100)-'[4]Konst'!$C$33),'[4]Konst'!$D$33))*'[4]Konst'!$B$33,0))</f>
        <v>431</v>
      </c>
      <c r="K41" s="43" t="s">
        <v>996</v>
      </c>
      <c r="L41" s="40">
        <f>IF(K41="",0,ROUNDDOWN((POWER(($K41-'[4]Konst'!$C$35),'[4]Konst'!$D$35))*'[4]Konst'!$B$35,0))</f>
        <v>209</v>
      </c>
      <c r="M41" s="44">
        <v>1.41</v>
      </c>
      <c r="N41" s="40">
        <f>IF(M41="",0,ROUNDDOWN((POWER((($M41*100)-'[4]Konst'!$C$32),'[4]Konst'!$D$32))*'[4]Konst'!$B$32,0))</f>
        <v>523</v>
      </c>
      <c r="O41" s="43" t="s">
        <v>997</v>
      </c>
      <c r="P41" s="45">
        <f t="shared" si="2"/>
        <v>191.61</v>
      </c>
      <c r="Q41" s="40">
        <f>IF(O41="",0,ROUNDDOWN((POWER(('[4]Konst'!$C$29-$P41),'[4]Konst'!$D$29))*'[4]Konst'!$B$29,0))</f>
        <v>265</v>
      </c>
      <c r="R41" s="46">
        <f t="shared" si="3"/>
        <v>2016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4.25" customHeight="1">
      <c r="A42" s="47" t="s">
        <v>1109</v>
      </c>
      <c r="B42" s="35" t="s">
        <v>998</v>
      </c>
      <c r="C42" s="36" t="s">
        <v>335</v>
      </c>
      <c r="D42" s="37" t="s">
        <v>311</v>
      </c>
      <c r="E42" s="38" t="s">
        <v>999</v>
      </c>
      <c r="F42" s="39" t="s">
        <v>671</v>
      </c>
      <c r="G42" s="40">
        <f>IF(E42="",0,ROUNDDOWN((POWER(('[4]Konst'!$C$30-($E42*'[4]Konst'!$E$30)),'[4]Konst'!$D$30))*'[4]Konst'!$B$30,0))</f>
        <v>468</v>
      </c>
      <c r="H42" s="38" t="s">
        <v>128</v>
      </c>
      <c r="I42" s="41" t="s">
        <v>828</v>
      </c>
      <c r="J42" s="42">
        <f>IF(H42="",0,ROUNDDOWN((POWER((($H42*100)-'[4]Konst'!$C$33),'[4]Konst'!$D$33))*'[4]Konst'!$B$33,0))</f>
        <v>379</v>
      </c>
      <c r="K42" s="43" t="s">
        <v>1000</v>
      </c>
      <c r="L42" s="40">
        <f>IF(K42="",0,ROUNDDOWN((POWER(($K42-'[4]Konst'!$C$35),'[4]Konst'!$D$35))*'[4]Konst'!$B$35,0))</f>
        <v>266</v>
      </c>
      <c r="M42" s="44">
        <v>1.35</v>
      </c>
      <c r="N42" s="40">
        <f>IF(M42="",0,ROUNDDOWN((POWER((($M42*100)-'[4]Konst'!$C$32),'[4]Konst'!$D$32))*'[4]Konst'!$B$32,0))</f>
        <v>460</v>
      </c>
      <c r="O42" s="43" t="s">
        <v>1001</v>
      </c>
      <c r="P42" s="45">
        <f t="shared" si="2"/>
        <v>173.94</v>
      </c>
      <c r="Q42" s="40">
        <f>IF(O42="",0,ROUNDDOWN((POWER(('[4]Konst'!$C$29-$P42),'[4]Konst'!$D$29))*'[4]Konst'!$B$29,0))</f>
        <v>424</v>
      </c>
      <c r="R42" s="46">
        <f t="shared" si="3"/>
        <v>1997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4.25" customHeight="1">
      <c r="A43" s="34" t="s">
        <v>1110</v>
      </c>
      <c r="B43" s="35" t="s">
        <v>1002</v>
      </c>
      <c r="C43" s="36" t="s">
        <v>358</v>
      </c>
      <c r="D43" s="37" t="s">
        <v>946</v>
      </c>
      <c r="E43" s="38" t="s">
        <v>1003</v>
      </c>
      <c r="F43" s="39" t="s">
        <v>73</v>
      </c>
      <c r="G43" s="40">
        <f>IF(E43="",0,ROUNDDOWN((POWER(('[4]Konst'!$C$30-($E43*'[4]Konst'!$E$30)),'[4]Konst'!$D$30))*'[4]Konst'!$B$30,0))</f>
        <v>365</v>
      </c>
      <c r="H43" s="38" t="s">
        <v>520</v>
      </c>
      <c r="I43" s="41" t="s">
        <v>828</v>
      </c>
      <c r="J43" s="42">
        <f>IF(H43="",0,ROUNDDOWN((POWER((($H43*100)-'[4]Konst'!$C$33),'[4]Konst'!$D$33))*'[4]Konst'!$B$33,0))</f>
        <v>386</v>
      </c>
      <c r="K43" s="43" t="s">
        <v>1004</v>
      </c>
      <c r="L43" s="40">
        <f>IF(K43="",0,ROUNDDOWN((POWER(($K43-'[4]Konst'!$C$35),'[4]Konst'!$D$35))*'[4]Konst'!$B$35,0))</f>
        <v>260</v>
      </c>
      <c r="M43" s="44">
        <v>1.38</v>
      </c>
      <c r="N43" s="40">
        <f>IF(M43="",0,ROUNDDOWN((POWER((($M43*100)-'[4]Konst'!$C$32),'[4]Konst'!$D$32))*'[4]Konst'!$B$32,0))</f>
        <v>491</v>
      </c>
      <c r="O43" s="43" t="s">
        <v>1005</v>
      </c>
      <c r="P43" s="45">
        <f t="shared" si="2"/>
        <v>168.76</v>
      </c>
      <c r="Q43" s="40">
        <f>IF(O43="",0,ROUNDDOWN((POWER(('[4]Konst'!$C$29-$P43),'[4]Konst'!$D$29))*'[4]Konst'!$B$29,0))</f>
        <v>477</v>
      </c>
      <c r="R43" s="46">
        <f t="shared" si="3"/>
        <v>1979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4.25" customHeight="1">
      <c r="A44" s="47" t="s">
        <v>1111</v>
      </c>
      <c r="B44" s="35" t="s">
        <v>1006</v>
      </c>
      <c r="C44" s="36" t="s">
        <v>358</v>
      </c>
      <c r="D44" s="37" t="s">
        <v>946</v>
      </c>
      <c r="E44" s="38" t="s">
        <v>1007</v>
      </c>
      <c r="F44" s="39" t="s">
        <v>73</v>
      </c>
      <c r="G44" s="40">
        <f>IF(E44="",0,ROUNDDOWN((POWER(('[4]Konst'!$C$30-($E44*'[4]Konst'!$E$30)),'[4]Konst'!$D$30))*'[4]Konst'!$B$30,0))</f>
        <v>447</v>
      </c>
      <c r="H44" s="38" t="s">
        <v>128</v>
      </c>
      <c r="I44" s="41" t="s">
        <v>188</v>
      </c>
      <c r="J44" s="42">
        <f>IF(H44="",0,ROUNDDOWN((POWER((($H44*100)-'[4]Konst'!$C$33),'[4]Konst'!$D$33))*'[4]Konst'!$B$33,0))</f>
        <v>379</v>
      </c>
      <c r="K44" s="43" t="s">
        <v>1008</v>
      </c>
      <c r="L44" s="40">
        <f>IF(K44="",0,ROUNDDOWN((POWER(($K44-'[4]Konst'!$C$35),'[4]Konst'!$D$35))*'[4]Konst'!$B$35,0))</f>
        <v>271</v>
      </c>
      <c r="M44" s="44">
        <v>1.35</v>
      </c>
      <c r="N44" s="40">
        <f>IF(M44="",0,ROUNDDOWN((POWER((($M44*100)-'[4]Konst'!$C$32),'[4]Konst'!$D$32))*'[4]Konst'!$B$32,0))</f>
        <v>460</v>
      </c>
      <c r="O44" s="43" t="s">
        <v>1009</v>
      </c>
      <c r="P44" s="45">
        <f t="shared" si="2"/>
        <v>178.86</v>
      </c>
      <c r="Q44" s="40">
        <f>IF(O44="",0,ROUNDDOWN((POWER(('[4]Konst'!$C$29-$P44),'[4]Konst'!$D$29))*'[4]Konst'!$B$29,0))</f>
        <v>376</v>
      </c>
      <c r="R44" s="46">
        <f t="shared" si="3"/>
        <v>1933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4.25" customHeight="1">
      <c r="A45" s="34" t="s">
        <v>1112</v>
      </c>
      <c r="B45" s="35" t="s">
        <v>1010</v>
      </c>
      <c r="C45" s="36" t="s">
        <v>335</v>
      </c>
      <c r="D45" s="37" t="s">
        <v>192</v>
      </c>
      <c r="E45" s="38" t="s">
        <v>1011</v>
      </c>
      <c r="F45" s="39" t="s">
        <v>73</v>
      </c>
      <c r="G45" s="40">
        <f>IF(E45="",0,ROUNDDOWN((POWER(('[4]Konst'!$C$30-($E45*'[4]Konst'!$E$30)),'[4]Konst'!$D$30))*'[4]Konst'!$B$30,0))</f>
        <v>446</v>
      </c>
      <c r="H45" s="38" t="s">
        <v>159</v>
      </c>
      <c r="I45" s="41" t="s">
        <v>233</v>
      </c>
      <c r="J45" s="42">
        <f>IF(H45="",0,ROUNDDOWN((POWER((($H45*100)-'[4]Konst'!$C$33),'[4]Konst'!$D$33))*'[4]Konst'!$B$33,0))</f>
        <v>319</v>
      </c>
      <c r="K45" s="43" t="s">
        <v>1012</v>
      </c>
      <c r="L45" s="40">
        <f>IF(K45="",0,ROUNDDOWN((POWER(($K45-'[4]Konst'!$C$35),'[4]Konst'!$D$35))*'[4]Konst'!$B$35,0))</f>
        <v>130</v>
      </c>
      <c r="M45" s="44">
        <v>1.47</v>
      </c>
      <c r="N45" s="40">
        <f>IF(M45="",0,ROUNDDOWN((POWER((($M45*100)-'[4]Konst'!$C$32),'[4]Konst'!$D$32))*'[4]Konst'!$B$32,0))</f>
        <v>588</v>
      </c>
      <c r="O45" s="43" t="s">
        <v>1013</v>
      </c>
      <c r="P45" s="45">
        <f t="shared" si="2"/>
        <v>172.23</v>
      </c>
      <c r="Q45" s="40">
        <f>IF(O45="",0,ROUNDDOWN((POWER(('[4]Konst'!$C$29-$P45),'[4]Konst'!$D$29))*'[4]Konst'!$B$29,0))</f>
        <v>441</v>
      </c>
      <c r="R45" s="46">
        <f t="shared" si="3"/>
        <v>1924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4.25" customHeight="1">
      <c r="A46" s="47" t="s">
        <v>1113</v>
      </c>
      <c r="B46" s="48" t="s">
        <v>1014</v>
      </c>
      <c r="C46" s="49" t="s">
        <v>358</v>
      </c>
      <c r="D46" s="50" t="s">
        <v>93</v>
      </c>
      <c r="E46" s="38" t="s">
        <v>1015</v>
      </c>
      <c r="F46" s="39" t="s">
        <v>73</v>
      </c>
      <c r="G46" s="40">
        <f>IF(E46="",0,ROUNDDOWN((POWER(('[4]Konst'!$C$30-($E46*'[4]Konst'!$E$30)),'[4]Konst'!$D$30))*'[4]Konst'!$B$30,0))</f>
        <v>359</v>
      </c>
      <c r="H46" s="38" t="s">
        <v>646</v>
      </c>
      <c r="I46" s="41" t="s">
        <v>676</v>
      </c>
      <c r="J46" s="42">
        <f>IF(H46="",0,ROUNDDOWN((POWER((($H46*100)-'[4]Konst'!$C$33),'[4]Konst'!$D$33))*'[4]Konst'!$B$33,0))</f>
        <v>315</v>
      </c>
      <c r="K46" s="43" t="s">
        <v>854</v>
      </c>
      <c r="L46" s="40">
        <f>IF(K46="",0,ROUNDDOWN((POWER(($K46-'[4]Konst'!$C$35),'[4]Konst'!$D$35))*'[4]Konst'!$B$35,0))</f>
        <v>366</v>
      </c>
      <c r="M46" s="44">
        <v>1.29</v>
      </c>
      <c r="N46" s="40">
        <f>IF(M46="",0,ROUNDDOWN((POWER((($M46*100)-'[4]Konst'!$C$32),'[4]Konst'!$D$32))*'[4]Konst'!$B$32,0))</f>
        <v>399</v>
      </c>
      <c r="O46" s="43" t="s">
        <v>1016</v>
      </c>
      <c r="P46" s="45">
        <f t="shared" si="2"/>
        <v>169.79</v>
      </c>
      <c r="Q46" s="40">
        <f>IF(O46="",0,ROUNDDOWN((POWER(('[4]Konst'!$C$29-$P46),'[4]Konst'!$D$29))*'[4]Konst'!$B$29,0))</f>
        <v>466</v>
      </c>
      <c r="R46" s="46">
        <f t="shared" si="3"/>
        <v>1905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4.25" customHeight="1">
      <c r="A47" s="34" t="s">
        <v>1114</v>
      </c>
      <c r="B47" s="48" t="s">
        <v>1017</v>
      </c>
      <c r="C47" s="49" t="s">
        <v>335</v>
      </c>
      <c r="D47" s="50" t="s">
        <v>93</v>
      </c>
      <c r="E47" s="38" t="s">
        <v>1018</v>
      </c>
      <c r="F47" s="39" t="s">
        <v>676</v>
      </c>
      <c r="G47" s="40">
        <f>IF(E47="",0,ROUNDDOWN((POWER(('[4]Konst'!$C$30-($E47*'[4]Konst'!$E$30)),'[4]Konst'!$D$30))*'[4]Konst'!$B$30,0))</f>
        <v>449</v>
      </c>
      <c r="H47" s="38" t="s">
        <v>556</v>
      </c>
      <c r="I47" s="41" t="s">
        <v>239</v>
      </c>
      <c r="J47" s="42">
        <f>IF(H47="",0,ROUNDDOWN((POWER((($H47*100)-'[4]Konst'!$C$33),'[4]Konst'!$D$33))*'[4]Konst'!$B$33,0))</f>
        <v>393</v>
      </c>
      <c r="K47" s="43" t="s">
        <v>1019</v>
      </c>
      <c r="L47" s="40">
        <f>IF(K47="",0,ROUNDDOWN((POWER(($K47-'[4]Konst'!$C$35),'[4]Konst'!$D$35))*'[4]Konst'!$B$35,0))</f>
        <v>183</v>
      </c>
      <c r="M47" s="44">
        <v>1.26</v>
      </c>
      <c r="N47" s="40">
        <f>IF(M47="",0,ROUNDDOWN((POWER((($M47*100)-'[4]Konst'!$C$32),'[4]Konst'!$D$32))*'[4]Konst'!$B$32,0))</f>
        <v>369</v>
      </c>
      <c r="O47" s="43" t="s">
        <v>1020</v>
      </c>
      <c r="P47" s="45">
        <f t="shared" si="2"/>
        <v>166.8</v>
      </c>
      <c r="Q47" s="40">
        <f>IF(O47="",0,ROUNDDOWN((POWER(('[4]Konst'!$C$29-$P47),'[4]Konst'!$D$29))*'[4]Konst'!$B$29,0))</f>
        <v>497</v>
      </c>
      <c r="R47" s="46">
        <f t="shared" si="3"/>
        <v>1891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4.25" customHeight="1">
      <c r="A48" s="47" t="s">
        <v>1115</v>
      </c>
      <c r="B48" s="48" t="s">
        <v>1021</v>
      </c>
      <c r="C48" s="49" t="s">
        <v>358</v>
      </c>
      <c r="D48" s="50" t="s">
        <v>383</v>
      </c>
      <c r="E48" s="38" t="s">
        <v>231</v>
      </c>
      <c r="F48" s="39" t="s">
        <v>176</v>
      </c>
      <c r="G48" s="40">
        <f>IF(E48="",0,ROUNDDOWN((POWER(('[4]Konst'!$C$30-($E48*'[4]Konst'!$E$30)),'[4]Konst'!$D$30))*'[4]Konst'!$B$30,0))</f>
        <v>289</v>
      </c>
      <c r="H48" s="38" t="s">
        <v>706</v>
      </c>
      <c r="I48" s="41" t="s">
        <v>362</v>
      </c>
      <c r="J48" s="42">
        <f>IF(H48="",0,ROUNDDOWN((POWER((($H48*100)-'[4]Konst'!$C$33),'[4]Konst'!$D$33))*'[4]Konst'!$B$33,0))</f>
        <v>352</v>
      </c>
      <c r="K48" s="43" t="s">
        <v>1022</v>
      </c>
      <c r="L48" s="40">
        <f>IF(K48="",0,ROUNDDOWN((POWER(($K48-'[4]Konst'!$C$35),'[4]Konst'!$D$35))*'[4]Konst'!$B$35,0))</f>
        <v>277</v>
      </c>
      <c r="M48" s="44">
        <v>1.26</v>
      </c>
      <c r="N48" s="40">
        <f>IF(M48="",0,ROUNDDOWN((POWER((($M48*100)-'[4]Konst'!$C$32),'[4]Konst'!$D$32))*'[4]Konst'!$B$32,0))</f>
        <v>369</v>
      </c>
      <c r="O48" s="43" t="s">
        <v>1023</v>
      </c>
      <c r="P48" s="45">
        <f t="shared" si="2"/>
        <v>166.96</v>
      </c>
      <c r="Q48" s="40">
        <f>IF(O48="",0,ROUNDDOWN((POWER(('[4]Konst'!$C$29-$P48),'[4]Konst'!$D$29))*'[4]Konst'!$B$29,0))</f>
        <v>496</v>
      </c>
      <c r="R48" s="46">
        <f t="shared" si="3"/>
        <v>1783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4.25" customHeight="1">
      <c r="A49" s="34" t="s">
        <v>1116</v>
      </c>
      <c r="B49" s="48" t="s">
        <v>1024</v>
      </c>
      <c r="C49" s="49" t="s">
        <v>358</v>
      </c>
      <c r="D49" s="50" t="s">
        <v>120</v>
      </c>
      <c r="E49" s="38" t="s">
        <v>1025</v>
      </c>
      <c r="F49" s="39" t="s">
        <v>676</v>
      </c>
      <c r="G49" s="40">
        <f>IF(E49="",0,ROUNDDOWN((POWER(('[4]Konst'!$C$30-($E49*'[4]Konst'!$E$30)),'[4]Konst'!$D$30))*'[4]Konst'!$B$30,0))</f>
        <v>159</v>
      </c>
      <c r="H49" s="38" t="s">
        <v>1026</v>
      </c>
      <c r="I49" s="41" t="s">
        <v>73</v>
      </c>
      <c r="J49" s="42">
        <f>IF(H49="",0,ROUNDDOWN((POWER((($H49*100)-'[4]Konst'!$C$33),'[4]Konst'!$D$33))*'[4]Konst'!$B$33,0))</f>
        <v>343</v>
      </c>
      <c r="K49" s="43" t="s">
        <v>1027</v>
      </c>
      <c r="L49" s="40">
        <f>IF(K49="",0,ROUNDDOWN((POWER(($K49-'[4]Konst'!$C$35),'[4]Konst'!$D$35))*'[4]Konst'!$B$35,0))</f>
        <v>341</v>
      </c>
      <c r="M49" s="44">
        <v>1.32</v>
      </c>
      <c r="N49" s="40">
        <f>IF(M49="",0,ROUNDDOWN((POWER((($M49*100)-'[4]Konst'!$C$32),'[4]Konst'!$D$32))*'[4]Konst'!$B$32,0))</f>
        <v>429</v>
      </c>
      <c r="O49" s="43" t="s">
        <v>1028</v>
      </c>
      <c r="P49" s="45">
        <f t="shared" si="2"/>
        <v>168.54</v>
      </c>
      <c r="Q49" s="40">
        <f>IF(O49="",0,ROUNDDOWN((POWER(('[4]Konst'!$C$29-$P49),'[4]Konst'!$D$29))*'[4]Konst'!$B$29,0))</f>
        <v>479</v>
      </c>
      <c r="R49" s="46">
        <f t="shared" si="3"/>
        <v>1751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4.25" customHeight="1">
      <c r="A50" s="47" t="s">
        <v>1117</v>
      </c>
      <c r="B50" s="48" t="s">
        <v>1029</v>
      </c>
      <c r="C50" s="49" t="s">
        <v>358</v>
      </c>
      <c r="D50" s="50" t="s">
        <v>946</v>
      </c>
      <c r="E50" s="38" t="s">
        <v>1030</v>
      </c>
      <c r="F50" s="39" t="s">
        <v>73</v>
      </c>
      <c r="G50" s="40">
        <f>IF(E50="",0,ROUNDDOWN((POWER(('[4]Konst'!$C$30-($E50*'[4]Konst'!$E$30)),'[4]Konst'!$D$30))*'[4]Konst'!$B$30,0))</f>
        <v>139</v>
      </c>
      <c r="H50" s="38" t="s">
        <v>646</v>
      </c>
      <c r="I50" s="41" t="s">
        <v>828</v>
      </c>
      <c r="J50" s="42">
        <f>IF(H50="",0,ROUNDDOWN((POWER((($H50*100)-'[4]Konst'!$C$33),'[4]Konst'!$D$33))*'[4]Konst'!$B$33,0))</f>
        <v>315</v>
      </c>
      <c r="K50" s="43" t="s">
        <v>1031</v>
      </c>
      <c r="L50" s="40">
        <f>IF(K50="",0,ROUNDDOWN((POWER(($K50-'[4]Konst'!$C$35),'[4]Konst'!$D$35))*'[4]Konst'!$B$35,0))</f>
        <v>286</v>
      </c>
      <c r="M50" s="44">
        <v>1.26</v>
      </c>
      <c r="N50" s="40">
        <f>IF(M50="",0,ROUNDDOWN((POWER((($M50*100)-'[4]Konst'!$C$32),'[4]Konst'!$D$32))*'[4]Konst'!$B$32,0))</f>
        <v>369</v>
      </c>
      <c r="O50" s="43" t="s">
        <v>1032</v>
      </c>
      <c r="P50" s="45">
        <f t="shared" si="2"/>
        <v>160.14</v>
      </c>
      <c r="Q50" s="40">
        <f>IF(O50="",0,ROUNDDOWN((POWER(('[4]Konst'!$C$29-$P50),'[4]Konst'!$D$29))*'[4]Konst'!$B$29,0))</f>
        <v>571</v>
      </c>
      <c r="R50" s="46">
        <f t="shared" si="3"/>
        <v>1680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4.25" customHeight="1">
      <c r="A51" s="34" t="s">
        <v>1118</v>
      </c>
      <c r="B51" s="48" t="s">
        <v>1033</v>
      </c>
      <c r="C51" s="49" t="s">
        <v>358</v>
      </c>
      <c r="D51" s="50" t="s">
        <v>93</v>
      </c>
      <c r="E51" s="38" t="s">
        <v>477</v>
      </c>
      <c r="F51" s="39" t="s">
        <v>73</v>
      </c>
      <c r="G51" s="40">
        <f>IF(E51="",0,ROUNDDOWN((POWER(('[4]Konst'!$C$30-($E51*'[4]Konst'!$E$30)),'[4]Konst'!$D$30))*'[4]Konst'!$B$30,0))</f>
        <v>390</v>
      </c>
      <c r="H51" s="38" t="s">
        <v>717</v>
      </c>
      <c r="I51" s="41" t="s">
        <v>370</v>
      </c>
      <c r="J51" s="42">
        <f>IF(H51="",0,ROUNDDOWN((POWER((($H51*100)-'[4]Konst'!$C$33),'[4]Konst'!$D$33))*'[4]Konst'!$B$33,0))</f>
        <v>324</v>
      </c>
      <c r="K51" s="43" t="s">
        <v>1003</v>
      </c>
      <c r="L51" s="40">
        <f>IF(K51="",0,ROUNDDOWN((POWER(($K51-'[4]Konst'!$C$35),'[4]Konst'!$D$35))*'[4]Konst'!$B$35,0))</f>
        <v>204</v>
      </c>
      <c r="M51" s="44">
        <v>1.23</v>
      </c>
      <c r="N51" s="40">
        <f>IF(M51="",0,ROUNDDOWN((POWER((($M51*100)-'[4]Konst'!$C$32),'[4]Konst'!$D$32))*'[4]Konst'!$B$32,0))</f>
        <v>340</v>
      </c>
      <c r="O51" s="43" t="s">
        <v>1034</v>
      </c>
      <c r="P51" s="45">
        <f t="shared" si="2"/>
        <v>174.33</v>
      </c>
      <c r="Q51" s="40">
        <f>IF(O51="",0,ROUNDDOWN((POWER(('[4]Konst'!$C$29-$P51),'[4]Konst'!$D$29))*'[4]Konst'!$B$29,0))</f>
        <v>420</v>
      </c>
      <c r="R51" s="46">
        <f t="shared" si="3"/>
        <v>1678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4.25" customHeight="1">
      <c r="A52" s="47" t="s">
        <v>1119</v>
      </c>
      <c r="B52" s="48" t="s">
        <v>1035</v>
      </c>
      <c r="C52" s="49" t="s">
        <v>335</v>
      </c>
      <c r="D52" s="50" t="s">
        <v>120</v>
      </c>
      <c r="E52" s="38" t="s">
        <v>243</v>
      </c>
      <c r="F52" s="39" t="s">
        <v>676</v>
      </c>
      <c r="G52" s="40">
        <f>IF(E52="",0,ROUNDDOWN((POWER(('[4]Konst'!$C$30-($E52*'[4]Konst'!$E$30)),'[4]Konst'!$D$30))*'[4]Konst'!$B$30,0))</f>
        <v>240</v>
      </c>
      <c r="H52" s="38" t="s">
        <v>220</v>
      </c>
      <c r="I52" s="41" t="s">
        <v>73</v>
      </c>
      <c r="J52" s="42">
        <f>IF(H52="",0,ROUNDDOWN((POWER((($H52*100)-'[4]Konst'!$C$33),'[4]Konst'!$D$33))*'[4]Konst'!$B$33,0))</f>
        <v>317</v>
      </c>
      <c r="K52" s="43" t="s">
        <v>1036</v>
      </c>
      <c r="L52" s="40">
        <f>IF(K52="",0,ROUNDDOWN((POWER(($K52-'[4]Konst'!$C$35),'[4]Konst'!$D$35))*'[4]Konst'!$B$35,0))</f>
        <v>374</v>
      </c>
      <c r="M52" s="44">
        <v>1.23</v>
      </c>
      <c r="N52" s="40">
        <f>IF(M52="",0,ROUNDDOWN((POWER((($M52*100)-'[4]Konst'!$C$32),'[4]Konst'!$D$32))*'[4]Konst'!$B$32,0))</f>
        <v>340</v>
      </c>
      <c r="O52" s="43" t="s">
        <v>1037</v>
      </c>
      <c r="P52" s="45">
        <f t="shared" si="2"/>
        <v>182.84</v>
      </c>
      <c r="Q52" s="40">
        <f>IF(O52="",0,ROUNDDOWN((POWER(('[4]Konst'!$C$29-$P52),'[4]Konst'!$D$29))*'[4]Konst'!$B$29,0))</f>
        <v>339</v>
      </c>
      <c r="R52" s="46">
        <f t="shared" si="3"/>
        <v>1610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4.25" customHeight="1">
      <c r="A53" s="34" t="s">
        <v>1120</v>
      </c>
      <c r="B53" s="48" t="s">
        <v>1038</v>
      </c>
      <c r="C53" s="49" t="s">
        <v>335</v>
      </c>
      <c r="D53" s="50" t="s">
        <v>257</v>
      </c>
      <c r="E53" s="38" t="s">
        <v>1039</v>
      </c>
      <c r="F53" s="39" t="s">
        <v>182</v>
      </c>
      <c r="G53" s="40">
        <f>IF(E53="",0,ROUNDDOWN((POWER(('[4]Konst'!$C$30-($E53*'[4]Konst'!$E$30)),'[4]Konst'!$D$30))*'[4]Konst'!$B$30,0))</f>
        <v>134</v>
      </c>
      <c r="H53" s="38" t="s">
        <v>164</v>
      </c>
      <c r="I53" s="41" t="s">
        <v>73</v>
      </c>
      <c r="J53" s="42">
        <f>IF(H53="",0,ROUNDDOWN((POWER((($H53*100)-'[4]Konst'!$C$33),'[4]Konst'!$D$33))*'[4]Konst'!$B$33,0))</f>
        <v>326</v>
      </c>
      <c r="K53" s="43" t="s">
        <v>1040</v>
      </c>
      <c r="L53" s="40">
        <f>IF(K53="",0,ROUNDDOWN((POWER(($K53-'[4]Konst'!$C$35),'[4]Konst'!$D$35))*'[4]Konst'!$B$35,0))</f>
        <v>447</v>
      </c>
      <c r="M53" s="44">
        <v>1.35</v>
      </c>
      <c r="N53" s="40">
        <f>IF(M53="",0,ROUNDDOWN((POWER((($M53*100)-'[4]Konst'!$C$32),'[4]Konst'!$D$32))*'[4]Konst'!$B$32,0))</f>
        <v>460</v>
      </c>
      <c r="O53" s="43" t="s">
        <v>1041</v>
      </c>
      <c r="P53" s="45">
        <f t="shared" si="2"/>
        <v>215.55</v>
      </c>
      <c r="Q53" s="40">
        <f>IF(O53="",0,ROUNDDOWN((POWER(('[4]Konst'!$C$29-$P53),'[4]Konst'!$D$29))*'[4]Konst'!$B$29,0))</f>
        <v>106</v>
      </c>
      <c r="R53" s="46">
        <f t="shared" si="3"/>
        <v>1473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4.25" customHeight="1">
      <c r="A54" s="47" t="s">
        <v>1121</v>
      </c>
      <c r="B54" s="35" t="s">
        <v>1042</v>
      </c>
      <c r="C54" s="36" t="s">
        <v>358</v>
      </c>
      <c r="D54" s="50" t="s">
        <v>896</v>
      </c>
      <c r="E54" s="38" t="s">
        <v>1043</v>
      </c>
      <c r="F54" s="39" t="s">
        <v>676</v>
      </c>
      <c r="G54" s="40">
        <f>IF(E54="",0,ROUNDDOWN((POWER(('[4]Konst'!$C$30-($E54*'[4]Konst'!$E$30)),'[4]Konst'!$D$30))*'[4]Konst'!$B$30,0))</f>
        <v>437</v>
      </c>
      <c r="H54" s="38" t="s">
        <v>743</v>
      </c>
      <c r="I54" s="41" t="s">
        <v>431</v>
      </c>
      <c r="J54" s="42">
        <f>IF(H54="",0,ROUNDDOWN((POWER((($H54*100)-'[4]Konst'!$C$33),'[4]Konst'!$D$33))*'[4]Konst'!$B$33,0))</f>
        <v>329</v>
      </c>
      <c r="K54" s="43" t="s">
        <v>1044</v>
      </c>
      <c r="L54" s="40">
        <f>IF(K54="",0,ROUNDDOWN((POWER(($K54-'[4]Konst'!$C$35),'[4]Konst'!$D$35))*'[4]Konst'!$B$35,0))</f>
        <v>205</v>
      </c>
      <c r="M54" s="44" t="s">
        <v>564</v>
      </c>
      <c r="N54" s="40">
        <v>0</v>
      </c>
      <c r="O54" s="43" t="s">
        <v>1045</v>
      </c>
      <c r="P54" s="45">
        <f t="shared" si="2"/>
        <v>169.46</v>
      </c>
      <c r="Q54" s="40">
        <f>IF(O54="",0,ROUNDDOWN((POWER(('[4]Konst'!$C$29-$P54),'[4]Konst'!$D$29))*'[4]Konst'!$B$29,0))</f>
        <v>469</v>
      </c>
      <c r="R54" s="46">
        <f t="shared" si="3"/>
        <v>1440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4.25" customHeight="1">
      <c r="A55" s="34" t="s">
        <v>1122</v>
      </c>
      <c r="B55" s="35" t="s">
        <v>1046</v>
      </c>
      <c r="C55" s="36" t="s">
        <v>335</v>
      </c>
      <c r="D55" s="50" t="s">
        <v>383</v>
      </c>
      <c r="E55" s="38" t="s">
        <v>1047</v>
      </c>
      <c r="F55" s="39" t="s">
        <v>73</v>
      </c>
      <c r="G55" s="40">
        <f>IF(E55="",0,ROUNDDOWN((POWER(('[4]Konst'!$C$30-($E55*'[4]Konst'!$E$30)),'[4]Konst'!$D$30))*'[4]Konst'!$B$30,0))</f>
        <v>222</v>
      </c>
      <c r="H55" s="38" t="s">
        <v>232</v>
      </c>
      <c r="I55" s="41" t="s">
        <v>188</v>
      </c>
      <c r="J55" s="42">
        <f>IF(H55="",0,ROUNDDOWN((POWER((($H55*100)-'[4]Konst'!$C$33),'[4]Konst'!$D$33))*'[4]Konst'!$B$33,0))</f>
        <v>281</v>
      </c>
      <c r="K55" s="43" t="s">
        <v>1048</v>
      </c>
      <c r="L55" s="40">
        <f>IF(K55="",0,ROUNDDOWN((POWER(($K55-'[4]Konst'!$C$35),'[4]Konst'!$D$35))*'[4]Konst'!$B$35,0))</f>
        <v>292</v>
      </c>
      <c r="M55" s="44">
        <v>1.23</v>
      </c>
      <c r="N55" s="40">
        <f>IF(M55="",0,ROUNDDOWN((POWER((($M55*100)-'[4]Konst'!$C$32),'[4]Konst'!$D$32))*'[4]Konst'!$B$32,0))</f>
        <v>340</v>
      </c>
      <c r="O55" s="43" t="s">
        <v>1049</v>
      </c>
      <c r="P55" s="45">
        <f t="shared" si="2"/>
        <v>187.58</v>
      </c>
      <c r="Q55" s="40">
        <f>IF(O55="",0,ROUNDDOWN((POWER(('[4]Konst'!$C$29-$P55),'[4]Konst'!$D$29))*'[4]Konst'!$B$29,0))</f>
        <v>298</v>
      </c>
      <c r="R55" s="46">
        <f t="shared" si="3"/>
        <v>1433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4.25" customHeight="1">
      <c r="A56" s="47" t="s">
        <v>1123</v>
      </c>
      <c r="B56" s="56" t="s">
        <v>1050</v>
      </c>
      <c r="C56" s="36" t="s">
        <v>335</v>
      </c>
      <c r="D56" s="63" t="s">
        <v>257</v>
      </c>
      <c r="E56" s="38" t="s">
        <v>1051</v>
      </c>
      <c r="F56" s="39" t="s">
        <v>182</v>
      </c>
      <c r="G56" s="40">
        <f>IF(E56="",0,ROUNDDOWN((POWER(('[4]Konst'!$C$30-($E56*'[4]Konst'!$E$30)),'[4]Konst'!$D$30))*'[4]Konst'!$B$30,0))</f>
        <v>79</v>
      </c>
      <c r="H56" s="38" t="s">
        <v>1052</v>
      </c>
      <c r="I56" s="41" t="s">
        <v>221</v>
      </c>
      <c r="J56" s="42">
        <f>IF(H56="",0,ROUNDDOWN((POWER((($H56*100)-'[4]Konst'!$C$33),'[4]Konst'!$D$33))*'[4]Konst'!$B$33,0))</f>
        <v>362</v>
      </c>
      <c r="K56" s="43" t="s">
        <v>1053</v>
      </c>
      <c r="L56" s="40">
        <f>IF(K56="",0,ROUNDDOWN((POWER(($K56-'[4]Konst'!$C$35),'[4]Konst'!$D$35))*'[4]Konst'!$B$35,0))</f>
        <v>317</v>
      </c>
      <c r="M56" s="44">
        <v>1.32</v>
      </c>
      <c r="N56" s="40">
        <f>IF(M56="",0,ROUNDDOWN((POWER((($M56*100)-'[4]Konst'!$C$32),'[4]Konst'!$D$32))*'[4]Konst'!$B$32,0))</f>
        <v>429</v>
      </c>
      <c r="O56" s="43" t="s">
        <v>1054</v>
      </c>
      <c r="P56" s="45">
        <f t="shared" si="2"/>
        <v>194.5</v>
      </c>
      <c r="Q56" s="40">
        <f>IF(O56="",0,ROUNDDOWN((POWER(('[4]Konst'!$C$29-$P56),'[4]Konst'!$D$29))*'[4]Konst'!$B$29,0))</f>
        <v>242</v>
      </c>
      <c r="R56" s="46">
        <f t="shared" si="3"/>
        <v>1429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4.25" customHeight="1">
      <c r="A57" s="34" t="s">
        <v>1124</v>
      </c>
      <c r="B57" s="35" t="s">
        <v>1055</v>
      </c>
      <c r="C57" s="36" t="s">
        <v>358</v>
      </c>
      <c r="D57" s="37" t="s">
        <v>93</v>
      </c>
      <c r="E57" s="38" t="s">
        <v>1056</v>
      </c>
      <c r="F57" s="39" t="s">
        <v>73</v>
      </c>
      <c r="G57" s="40">
        <f>IF(E57="",0,ROUNDDOWN((POWER(('[4]Konst'!$C$30-($E57*'[4]Konst'!$E$30)),'[4]Konst'!$D$30))*'[4]Konst'!$B$30,0))</f>
        <v>237</v>
      </c>
      <c r="H57" s="38" t="s">
        <v>1057</v>
      </c>
      <c r="I57" s="41" t="s">
        <v>1058</v>
      </c>
      <c r="J57" s="42">
        <f>IF(H57="",0,ROUNDDOWN((POWER((($H57*100)-'[4]Konst'!$C$33),'[4]Konst'!$D$33))*'[4]Konst'!$B$33,0))</f>
        <v>250</v>
      </c>
      <c r="K57" s="43" t="s">
        <v>1019</v>
      </c>
      <c r="L57" s="40">
        <f>IF(K57="",0,ROUNDDOWN((POWER(($K57-'[4]Konst'!$C$35),'[4]Konst'!$D$35))*'[4]Konst'!$B$35,0))</f>
        <v>183</v>
      </c>
      <c r="M57" s="44">
        <v>1.38</v>
      </c>
      <c r="N57" s="40">
        <f>IF(M57="",0,ROUNDDOWN((POWER((($M57*100)-'[4]Konst'!$C$32),'[4]Konst'!$D$32))*'[4]Konst'!$B$32,0))</f>
        <v>491</v>
      </c>
      <c r="O57" s="43" t="s">
        <v>1059</v>
      </c>
      <c r="P57" s="45">
        <f t="shared" si="2"/>
        <v>215.69</v>
      </c>
      <c r="Q57" s="40">
        <f>IF(O57="",0,ROUNDDOWN((POWER(('[4]Konst'!$C$29-$P57),'[4]Konst'!$D$29))*'[4]Konst'!$B$29,0))</f>
        <v>106</v>
      </c>
      <c r="R57" s="46">
        <f t="shared" si="3"/>
        <v>1267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4.25" customHeight="1">
      <c r="A58" s="47"/>
      <c r="B58" s="35" t="s">
        <v>1060</v>
      </c>
      <c r="C58" s="36" t="s">
        <v>335</v>
      </c>
      <c r="D58" s="37" t="s">
        <v>107</v>
      </c>
      <c r="E58" s="38" t="s">
        <v>344</v>
      </c>
      <c r="F58" s="39" t="s">
        <v>671</v>
      </c>
      <c r="G58" s="40">
        <f>IF(E58="",0,ROUNDDOWN((POWER(('[4]Konst'!$C$30-($E58*'[4]Konst'!$E$30)),'[4]Konst'!$D$30))*'[4]Konst'!$B$30,0))</f>
        <v>569</v>
      </c>
      <c r="H58" s="38" t="s">
        <v>110</v>
      </c>
      <c r="I58" s="41" t="s">
        <v>233</v>
      </c>
      <c r="J58" s="42">
        <f>IF(H58="",0,ROUNDDOWN((POWER((($H58*100)-'[4]Konst'!$C$33),'[4]Konst'!$D$33))*'[4]Konst'!$B$33,0))</f>
        <v>461</v>
      </c>
      <c r="K58" s="43" t="s">
        <v>1061</v>
      </c>
      <c r="L58" s="40">
        <f>IF(K58="",0,ROUNDDOWN((POWER(($K58-'[4]Konst'!$C$35),'[4]Konst'!$D$35))*'[4]Konst'!$B$35,0))</f>
        <v>285</v>
      </c>
      <c r="M58" s="44">
        <v>1.56</v>
      </c>
      <c r="N58" s="40">
        <f>IF(M58="",0,ROUNDDOWN((POWER((($M58*100)-'[4]Konst'!$C$32),'[4]Konst'!$D$32))*'[4]Konst'!$B$32,0))</f>
        <v>689</v>
      </c>
      <c r="O58" s="43" t="s">
        <v>572</v>
      </c>
      <c r="P58" s="45" t="e">
        <f t="shared" si="2"/>
        <v>#VALUE!</v>
      </c>
      <c r="Q58" s="40">
        <v>0</v>
      </c>
      <c r="R58" s="46">
        <v>0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4.25" customHeight="1">
      <c r="A59" s="34"/>
      <c r="B59" s="35" t="s">
        <v>1062</v>
      </c>
      <c r="C59" s="36" t="s">
        <v>335</v>
      </c>
      <c r="D59" s="37" t="s">
        <v>1063</v>
      </c>
      <c r="E59" s="38" t="s">
        <v>1064</v>
      </c>
      <c r="F59" s="39" t="s">
        <v>671</v>
      </c>
      <c r="G59" s="40">
        <f>IF(E59="",0,ROUNDDOWN((POWER(('[4]Konst'!$C$30-($E59*'[4]Konst'!$E$30)),'[4]Konst'!$D$30))*'[4]Konst'!$B$30,0))</f>
        <v>413</v>
      </c>
      <c r="H59" s="38" t="s">
        <v>194</v>
      </c>
      <c r="I59" s="41" t="s">
        <v>370</v>
      </c>
      <c r="J59" s="42">
        <f>IF(H59="",0,ROUNDDOWN((POWER((($H59*100)-'[4]Konst'!$C$33),'[4]Konst'!$D$33))*'[4]Konst'!$B$33,0))</f>
        <v>359</v>
      </c>
      <c r="K59" s="43" t="s">
        <v>793</v>
      </c>
      <c r="L59" s="40">
        <f>IF(K59="",0,ROUNDDOWN((POWER(($K59-'[4]Konst'!$C$35),'[4]Konst'!$D$35))*'[4]Konst'!$B$35,0))</f>
        <v>262</v>
      </c>
      <c r="M59" s="44">
        <v>1.29</v>
      </c>
      <c r="N59" s="40">
        <f>IF(M59="",0,ROUNDDOWN((POWER((($M59*100)-'[4]Konst'!$C$32),'[4]Konst'!$D$32))*'[4]Konst'!$B$32,0))</f>
        <v>399</v>
      </c>
      <c r="O59" s="43" t="s">
        <v>572</v>
      </c>
      <c r="P59" s="45" t="e">
        <f t="shared" si="2"/>
        <v>#VALUE!</v>
      </c>
      <c r="Q59" s="40">
        <v>0</v>
      </c>
      <c r="R59" s="46">
        <v>0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4.25" customHeight="1">
      <c r="A60" s="47"/>
      <c r="B60" s="35" t="s">
        <v>1065</v>
      </c>
      <c r="C60" s="36" t="s">
        <v>358</v>
      </c>
      <c r="D60" s="37" t="s">
        <v>120</v>
      </c>
      <c r="E60" s="51" t="s">
        <v>1066</v>
      </c>
      <c r="F60" s="39"/>
      <c r="G60" s="40">
        <v>0</v>
      </c>
      <c r="H60" s="51" t="s">
        <v>1067</v>
      </c>
      <c r="I60" s="41" t="s">
        <v>73</v>
      </c>
      <c r="J60" s="42">
        <f>IF(H60="",0,ROUNDDOWN((POWER((($H60*100)-'[4]Konst'!$C$33),'[4]Konst'!$D$33))*'[4]Konst'!$B$33,0))</f>
        <v>469</v>
      </c>
      <c r="K60" s="52" t="s">
        <v>712</v>
      </c>
      <c r="L60" s="40">
        <v>0</v>
      </c>
      <c r="M60" s="53"/>
      <c r="N60" s="40">
        <f>IF(M60="",0,ROUNDDOWN((POWER((($M60*100)-'[4]Konst'!$C$32),'[4]Konst'!$D$32))*'[4]Konst'!$B$32,0))</f>
        <v>0</v>
      </c>
      <c r="O60" s="52"/>
      <c r="P60" s="54" t="e">
        <f t="shared" si="2"/>
        <v>#VALUE!</v>
      </c>
      <c r="Q60" s="40">
        <f>IF(O60="",0,ROUNDDOWN((POWER(('[4]Konst'!$C$29-$P60),'[4]Konst'!$D$29))*'[4]Konst'!$B$29,0))</f>
        <v>0</v>
      </c>
      <c r="R60" s="55">
        <v>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4.25" customHeight="1" thickBot="1">
      <c r="A61" s="64"/>
      <c r="B61" s="335" t="s">
        <v>1068</v>
      </c>
      <c r="C61" s="176" t="s">
        <v>335</v>
      </c>
      <c r="D61" s="177" t="s">
        <v>120</v>
      </c>
      <c r="E61" s="65" t="s">
        <v>1066</v>
      </c>
      <c r="F61" s="66"/>
      <c r="G61" s="67">
        <v>0</v>
      </c>
      <c r="H61" s="65" t="s">
        <v>1069</v>
      </c>
      <c r="I61" s="68" t="s">
        <v>664</v>
      </c>
      <c r="J61" s="69">
        <f>IF(H61="",0,ROUNDDOWN((POWER((($H61*100)-'[4]Konst'!$C$33),'[4]Konst'!$D$33))*'[4]Konst'!$B$33,0))</f>
        <v>364</v>
      </c>
      <c r="K61" s="70" t="s">
        <v>712</v>
      </c>
      <c r="L61" s="67">
        <v>0</v>
      </c>
      <c r="M61" s="71"/>
      <c r="N61" s="67">
        <f>IF(M61="",0,ROUNDDOWN((POWER((($M61*100)-'[4]Konst'!$C$32),'[4]Konst'!$D$32))*'[4]Konst'!$B$32,0))</f>
        <v>0</v>
      </c>
      <c r="O61" s="70"/>
      <c r="P61" s="72" t="e">
        <f t="shared" si="2"/>
        <v>#VALUE!</v>
      </c>
      <c r="Q61" s="67">
        <f>IF(O61="",0,ROUNDDOWN((POWER(('[4]Konst'!$C$29-$P61),'[4]Konst'!$D$29))*'[4]Konst'!$B$29,0))</f>
        <v>0</v>
      </c>
      <c r="R61" s="73">
        <v>0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4.25" customHeight="1">
      <c r="A62" s="74"/>
      <c r="B62" s="75"/>
      <c r="C62" s="74"/>
      <c r="D62" s="75"/>
      <c r="E62" s="76"/>
      <c r="F62" s="77"/>
      <c r="G62" s="78"/>
      <c r="H62" s="75"/>
      <c r="I62" s="78"/>
      <c r="J62" s="78"/>
      <c r="K62" s="75"/>
      <c r="L62" s="78"/>
      <c r="M62" s="79"/>
      <c r="N62" s="78"/>
      <c r="O62" s="75"/>
      <c r="P62" s="75"/>
      <c r="Q62" s="78"/>
      <c r="R62" s="75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5.75" customHeight="1">
      <c r="A63" s="404" t="s">
        <v>169</v>
      </c>
      <c r="B63" s="405"/>
      <c r="C63" s="436" t="s">
        <v>1134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4.25" customHeight="1">
      <c r="A64" s="74"/>
      <c r="B64" s="75"/>
      <c r="C64" s="74"/>
      <c r="D64" s="75"/>
      <c r="E64" s="76"/>
      <c r="F64" s="77"/>
      <c r="G64" s="78"/>
      <c r="H64" s="75"/>
      <c r="I64" s="78"/>
      <c r="J64" s="78"/>
      <c r="K64" s="75"/>
      <c r="L64" s="78"/>
      <c r="M64" s="79"/>
      <c r="N64" s="78"/>
      <c r="O64" s="75"/>
      <c r="P64" s="75"/>
      <c r="Q64" s="78"/>
      <c r="R64" s="75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8.75" customHeight="1" thickBot="1">
      <c r="A65" s="476" t="s">
        <v>1070</v>
      </c>
      <c r="B65" s="405"/>
      <c r="C65" s="405"/>
      <c r="D65" s="405"/>
      <c r="E65" s="428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4.25" customHeight="1" thickBot="1">
      <c r="A66" s="81"/>
      <c r="B66" s="82" t="s">
        <v>58</v>
      </c>
      <c r="C66" s="83" t="s">
        <v>249</v>
      </c>
      <c r="D66" s="84"/>
      <c r="E66" s="85" t="s">
        <v>583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4.25" customHeight="1" thickBot="1">
      <c r="A67" s="450">
        <v>1</v>
      </c>
      <c r="B67" s="473" t="s">
        <v>1125</v>
      </c>
      <c r="C67" s="423"/>
      <c r="D67" s="212"/>
      <c r="E67" s="392">
        <f>SUM(E68:E70)</f>
        <v>8645</v>
      </c>
      <c r="F67" s="89"/>
      <c r="G67" s="78"/>
      <c r="H67" s="90"/>
      <c r="I67" s="89"/>
      <c r="J67" s="78"/>
      <c r="K67" s="90"/>
      <c r="L67" s="78"/>
      <c r="M67" s="91"/>
      <c r="N67" s="78"/>
      <c r="O67" s="90"/>
      <c r="P67" s="92"/>
      <c r="Q67" s="78"/>
      <c r="R67" s="93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4.25" customHeight="1">
      <c r="A68" s="451"/>
      <c r="B68" s="225" t="s">
        <v>852</v>
      </c>
      <c r="C68" s="216" t="s">
        <v>335</v>
      </c>
      <c r="D68" s="217" t="s">
        <v>120</v>
      </c>
      <c r="E68" s="394">
        <v>2890</v>
      </c>
      <c r="F68" s="89"/>
      <c r="G68" s="78"/>
      <c r="H68" s="90"/>
      <c r="I68" s="89"/>
      <c r="J68" s="78"/>
      <c r="K68" s="90"/>
      <c r="L68" s="78"/>
      <c r="M68" s="91"/>
      <c r="N68" s="78"/>
      <c r="O68" s="90"/>
      <c r="P68" s="92"/>
      <c r="Q68" s="78"/>
      <c r="R68" s="97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4.25" customHeight="1">
      <c r="A69" s="451"/>
      <c r="B69" s="197" t="s">
        <v>856</v>
      </c>
      <c r="C69" s="198" t="s">
        <v>335</v>
      </c>
      <c r="D69" s="199" t="s">
        <v>120</v>
      </c>
      <c r="E69" s="395">
        <v>2884</v>
      </c>
      <c r="F69" s="89"/>
      <c r="G69" s="78"/>
      <c r="H69" s="90"/>
      <c r="I69" s="89"/>
      <c r="J69" s="78"/>
      <c r="K69" s="90"/>
      <c r="L69" s="78"/>
      <c r="M69" s="91"/>
      <c r="N69" s="78"/>
      <c r="O69" s="90"/>
      <c r="P69" s="92"/>
      <c r="Q69" s="78"/>
      <c r="R69" s="97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4.25" customHeight="1" thickBot="1">
      <c r="A70" s="452"/>
      <c r="B70" s="202" t="s">
        <v>861</v>
      </c>
      <c r="C70" s="203" t="s">
        <v>335</v>
      </c>
      <c r="D70" s="204" t="s">
        <v>120</v>
      </c>
      <c r="E70" s="396">
        <v>2871</v>
      </c>
      <c r="F70" s="89"/>
      <c r="G70" s="78"/>
      <c r="H70" s="90"/>
      <c r="I70" s="89"/>
      <c r="J70" s="78"/>
      <c r="K70" s="90"/>
      <c r="L70" s="78"/>
      <c r="M70" s="91"/>
      <c r="N70" s="78"/>
      <c r="O70" s="90"/>
      <c r="P70" s="92"/>
      <c r="Q70" s="78"/>
      <c r="R70" s="97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4.25" customHeight="1" thickBot="1">
      <c r="A71" s="397" t="s">
        <v>326</v>
      </c>
      <c r="B71" s="98" t="s">
        <v>877</v>
      </c>
      <c r="C71" s="99" t="s">
        <v>335</v>
      </c>
      <c r="D71" s="98" t="s">
        <v>120</v>
      </c>
      <c r="E71" s="398"/>
      <c r="F71" s="89"/>
      <c r="G71" s="78"/>
      <c r="H71" s="90"/>
      <c r="I71" s="89"/>
      <c r="J71" s="78"/>
      <c r="K71" s="90"/>
      <c r="L71" s="78"/>
      <c r="M71" s="91"/>
      <c r="N71" s="78"/>
      <c r="O71" s="90"/>
      <c r="P71" s="92"/>
      <c r="Q71" s="78"/>
      <c r="R71" s="97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4.25" customHeight="1" thickBot="1">
      <c r="A72" s="101"/>
      <c r="B72" s="75"/>
      <c r="C72" s="102"/>
      <c r="D72" s="76"/>
      <c r="E72" s="103"/>
      <c r="F72" s="104"/>
      <c r="G72" s="105"/>
      <c r="H72" s="106"/>
      <c r="I72" s="104"/>
      <c r="J72" s="105"/>
      <c r="K72" s="106"/>
      <c r="L72" s="105"/>
      <c r="M72" s="107"/>
      <c r="N72" s="105"/>
      <c r="O72" s="106"/>
      <c r="P72" s="108"/>
      <c r="Q72" s="105"/>
      <c r="R72" s="109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4.25" customHeight="1" thickBot="1">
      <c r="A73" s="450">
        <v>2</v>
      </c>
      <c r="B73" s="475" t="s">
        <v>832</v>
      </c>
      <c r="C73" s="457"/>
      <c r="D73" s="87"/>
      <c r="E73" s="88">
        <f>SUM(E74:E76)</f>
        <v>7962</v>
      </c>
      <c r="F73" s="89"/>
      <c r="G73" s="78"/>
      <c r="H73" s="90"/>
      <c r="I73" s="89"/>
      <c r="J73" s="78"/>
      <c r="K73" s="90"/>
      <c r="L73" s="78"/>
      <c r="M73" s="91"/>
      <c r="N73" s="78"/>
      <c r="O73" s="90"/>
      <c r="P73" s="92"/>
      <c r="Q73" s="78"/>
      <c r="R73" s="93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4.25" customHeight="1">
      <c r="A74" s="415"/>
      <c r="B74" s="110" t="s">
        <v>831</v>
      </c>
      <c r="C74" s="111" t="s">
        <v>335</v>
      </c>
      <c r="D74" s="112" t="s">
        <v>832</v>
      </c>
      <c r="E74" s="113">
        <v>3157</v>
      </c>
      <c r="F74" s="89"/>
      <c r="G74" s="78"/>
      <c r="H74" s="90"/>
      <c r="I74" s="89"/>
      <c r="J74" s="78"/>
      <c r="K74" s="90"/>
      <c r="L74" s="78"/>
      <c r="M74" s="91"/>
      <c r="N74" s="78"/>
      <c r="O74" s="90"/>
      <c r="P74" s="92"/>
      <c r="Q74" s="78"/>
      <c r="R74" s="97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4.25" customHeight="1">
      <c r="A75" s="415"/>
      <c r="B75" s="114" t="s">
        <v>914</v>
      </c>
      <c r="C75" s="95" t="s">
        <v>358</v>
      </c>
      <c r="D75" s="94" t="s">
        <v>832</v>
      </c>
      <c r="E75" s="96">
        <v>2459</v>
      </c>
      <c r="F75" s="89"/>
      <c r="G75" s="78"/>
      <c r="H75" s="90"/>
      <c r="I75" s="89"/>
      <c r="J75" s="78"/>
      <c r="K75" s="90"/>
      <c r="L75" s="78"/>
      <c r="M75" s="91"/>
      <c r="N75" s="78"/>
      <c r="O75" s="90"/>
      <c r="P75" s="92"/>
      <c r="Q75" s="78"/>
      <c r="R75" s="97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4.25" customHeight="1" thickBot="1">
      <c r="A76" s="448"/>
      <c r="B76" s="115" t="s">
        <v>924</v>
      </c>
      <c r="C76" s="99" t="s">
        <v>335</v>
      </c>
      <c r="D76" s="98" t="s">
        <v>832</v>
      </c>
      <c r="E76" s="100">
        <v>2346</v>
      </c>
      <c r="F76" s="89"/>
      <c r="G76" s="78"/>
      <c r="H76" s="90"/>
      <c r="I76" s="89"/>
      <c r="J76" s="78"/>
      <c r="K76" s="90"/>
      <c r="L76" s="78"/>
      <c r="M76" s="91"/>
      <c r="N76" s="78"/>
      <c r="O76" s="90"/>
      <c r="P76" s="92"/>
      <c r="Q76" s="78"/>
      <c r="R76" s="97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4.25" customHeight="1" thickBot="1">
      <c r="A77" s="397" t="s">
        <v>326</v>
      </c>
      <c r="B77" s="453"/>
      <c r="C77" s="432"/>
      <c r="D77" s="208"/>
      <c r="E77" s="398"/>
      <c r="F77" s="89"/>
      <c r="G77" s="78"/>
      <c r="H77" s="90"/>
      <c r="I77" s="89"/>
      <c r="J77" s="78"/>
      <c r="K77" s="90"/>
      <c r="L77" s="78"/>
      <c r="M77" s="91"/>
      <c r="N77" s="78"/>
      <c r="O77" s="90"/>
      <c r="P77" s="92"/>
      <c r="Q77" s="78"/>
      <c r="R77" s="97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4.25" customHeight="1" thickBot="1">
      <c r="A78" s="101"/>
      <c r="B78" s="75"/>
      <c r="C78" s="102"/>
      <c r="D78" s="76"/>
      <c r="E78" s="103"/>
      <c r="F78" s="104"/>
      <c r="G78" s="105"/>
      <c r="H78" s="106"/>
      <c r="I78" s="104"/>
      <c r="J78" s="105"/>
      <c r="K78" s="106"/>
      <c r="L78" s="105"/>
      <c r="M78" s="107"/>
      <c r="N78" s="105"/>
      <c r="O78" s="106"/>
      <c r="P78" s="108"/>
      <c r="Q78" s="105"/>
      <c r="R78" s="109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4.25" customHeight="1" thickBot="1">
      <c r="A79" s="450">
        <v>3</v>
      </c>
      <c r="B79" s="473" t="s">
        <v>180</v>
      </c>
      <c r="C79" s="423"/>
      <c r="D79" s="212"/>
      <c r="E79" s="392">
        <f>SUM(E80:E82)</f>
        <v>7881</v>
      </c>
      <c r="F79" s="89"/>
      <c r="G79" s="78"/>
      <c r="H79" s="90"/>
      <c r="I79" s="89"/>
      <c r="J79" s="78"/>
      <c r="K79" s="90"/>
      <c r="L79" s="78"/>
      <c r="M79" s="91"/>
      <c r="N79" s="78"/>
      <c r="O79" s="90"/>
      <c r="P79" s="92"/>
      <c r="Q79" s="78"/>
      <c r="R79" s="93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4.25" customHeight="1">
      <c r="A80" s="451"/>
      <c r="B80" s="225" t="s">
        <v>886</v>
      </c>
      <c r="C80" s="216" t="s">
        <v>358</v>
      </c>
      <c r="D80" s="217" t="s">
        <v>180</v>
      </c>
      <c r="E80" s="394">
        <v>2666</v>
      </c>
      <c r="F80" s="89"/>
      <c r="G80" s="78"/>
      <c r="H80" s="90"/>
      <c r="I80" s="89"/>
      <c r="J80" s="78"/>
      <c r="K80" s="90"/>
      <c r="L80" s="78"/>
      <c r="M80" s="91"/>
      <c r="N80" s="78"/>
      <c r="O80" s="90"/>
      <c r="P80" s="92"/>
      <c r="Q80" s="78"/>
      <c r="R80" s="97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4.25" customHeight="1">
      <c r="A81" s="451"/>
      <c r="B81" s="197" t="s">
        <v>901</v>
      </c>
      <c r="C81" s="198" t="s">
        <v>335</v>
      </c>
      <c r="D81" s="199" t="s">
        <v>180</v>
      </c>
      <c r="E81" s="395">
        <v>2640</v>
      </c>
      <c r="F81" s="89"/>
      <c r="G81" s="78"/>
      <c r="H81" s="90"/>
      <c r="I81" s="89"/>
      <c r="J81" s="78"/>
      <c r="K81" s="90"/>
      <c r="L81" s="78"/>
      <c r="M81" s="91"/>
      <c r="N81" s="78"/>
      <c r="O81" s="90"/>
      <c r="P81" s="92"/>
      <c r="Q81" s="78"/>
      <c r="R81" s="97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4.25" customHeight="1" thickBot="1">
      <c r="A82" s="452"/>
      <c r="B82" s="202" t="s">
        <v>905</v>
      </c>
      <c r="C82" s="203" t="s">
        <v>358</v>
      </c>
      <c r="D82" s="204" t="s">
        <v>180</v>
      </c>
      <c r="E82" s="396">
        <v>2575</v>
      </c>
      <c r="F82" s="89"/>
      <c r="G82" s="78"/>
      <c r="H82" s="90"/>
      <c r="I82" s="89"/>
      <c r="J82" s="78"/>
      <c r="K82" s="90"/>
      <c r="L82" s="78"/>
      <c r="M82" s="91"/>
      <c r="N82" s="78"/>
      <c r="O82" s="90"/>
      <c r="P82" s="92"/>
      <c r="Q82" s="78"/>
      <c r="R82" s="97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4.25" customHeight="1" thickBot="1">
      <c r="A83" s="397" t="s">
        <v>326</v>
      </c>
      <c r="B83" s="453"/>
      <c r="C83" s="432"/>
      <c r="D83" s="208"/>
      <c r="E83" s="398"/>
      <c r="F83" s="89"/>
      <c r="G83" s="78"/>
      <c r="H83" s="90"/>
      <c r="I83" s="89"/>
      <c r="J83" s="78"/>
      <c r="K83" s="90"/>
      <c r="L83" s="78"/>
      <c r="M83" s="91"/>
      <c r="N83" s="78"/>
      <c r="O83" s="90"/>
      <c r="P83" s="92"/>
      <c r="Q83" s="78"/>
      <c r="R83" s="97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4.25" customHeight="1" thickBot="1">
      <c r="A84" s="102"/>
      <c r="B84" s="94"/>
      <c r="C84" s="95"/>
      <c r="D84" s="94"/>
      <c r="E84" s="75"/>
      <c r="F84" s="89"/>
      <c r="G84" s="78"/>
      <c r="H84" s="90"/>
      <c r="I84" s="89"/>
      <c r="J84" s="78"/>
      <c r="K84" s="90"/>
      <c r="L84" s="78"/>
      <c r="M84" s="91"/>
      <c r="N84" s="78"/>
      <c r="O84" s="90"/>
      <c r="P84" s="92"/>
      <c r="Q84" s="78"/>
      <c r="R84" s="97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4.25" customHeight="1" thickBot="1">
      <c r="A85" s="472" t="s">
        <v>1074</v>
      </c>
      <c r="B85" s="469" t="s">
        <v>192</v>
      </c>
      <c r="C85" s="423"/>
      <c r="D85" s="393"/>
      <c r="E85" s="392">
        <f>SUM(E86:E88)</f>
        <v>7644</v>
      </c>
      <c r="F85" s="89"/>
      <c r="G85" s="78"/>
      <c r="H85" s="90"/>
      <c r="I85" s="89"/>
      <c r="J85" s="78"/>
      <c r="K85" s="90"/>
      <c r="L85" s="78"/>
      <c r="M85" s="91"/>
      <c r="N85" s="78"/>
      <c r="O85" s="90"/>
      <c r="P85" s="92"/>
      <c r="Q85" s="78"/>
      <c r="R85" s="93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4.25" customHeight="1">
      <c r="A86" s="451"/>
      <c r="B86" s="225" t="s">
        <v>825</v>
      </c>
      <c r="C86" s="216" t="s">
        <v>358</v>
      </c>
      <c r="D86" s="217" t="s">
        <v>192</v>
      </c>
      <c r="E86" s="394">
        <v>3335</v>
      </c>
      <c r="F86" s="89"/>
      <c r="G86" s="78"/>
      <c r="H86" s="90"/>
      <c r="I86" s="89"/>
      <c r="J86" s="78"/>
      <c r="K86" s="90"/>
      <c r="L86" s="78"/>
      <c r="M86" s="91"/>
      <c r="N86" s="78"/>
      <c r="O86" s="90"/>
      <c r="P86" s="92"/>
      <c r="Q86" s="78"/>
      <c r="R86" s="97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4.25" customHeight="1">
      <c r="A87" s="451"/>
      <c r="B87" s="197" t="s">
        <v>940</v>
      </c>
      <c r="C87" s="198" t="s">
        <v>335</v>
      </c>
      <c r="D87" s="199" t="s">
        <v>192</v>
      </c>
      <c r="E87" s="395">
        <v>2216</v>
      </c>
      <c r="F87" s="89"/>
      <c r="G87" s="78"/>
      <c r="H87" s="90"/>
      <c r="I87" s="89"/>
      <c r="J87" s="78"/>
      <c r="K87" s="90"/>
      <c r="L87" s="78"/>
      <c r="M87" s="91"/>
      <c r="N87" s="78"/>
      <c r="O87" s="90"/>
      <c r="P87" s="92"/>
      <c r="Q87" s="78"/>
      <c r="R87" s="97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4.25" customHeight="1" thickBot="1">
      <c r="A88" s="452"/>
      <c r="B88" s="202" t="s">
        <v>979</v>
      </c>
      <c r="C88" s="203" t="s">
        <v>335</v>
      </c>
      <c r="D88" s="204" t="s">
        <v>192</v>
      </c>
      <c r="E88" s="396">
        <v>2093</v>
      </c>
      <c r="F88" s="89"/>
      <c r="G88" s="78"/>
      <c r="H88" s="90"/>
      <c r="I88" s="89"/>
      <c r="J88" s="78"/>
      <c r="K88" s="90"/>
      <c r="L88" s="78"/>
      <c r="M88" s="91"/>
      <c r="N88" s="78"/>
      <c r="O88" s="90"/>
      <c r="P88" s="92"/>
      <c r="Q88" s="78"/>
      <c r="R88" s="97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4.25" customHeight="1" thickBot="1">
      <c r="A89" s="397" t="s">
        <v>326</v>
      </c>
      <c r="B89" s="399" t="s">
        <v>1010</v>
      </c>
      <c r="C89" s="116">
        <v>1999</v>
      </c>
      <c r="D89" s="208" t="s">
        <v>192</v>
      </c>
      <c r="E89" s="398"/>
      <c r="F89" s="89"/>
      <c r="G89" s="78"/>
      <c r="H89" s="90"/>
      <c r="I89" s="89"/>
      <c r="J89" s="78"/>
      <c r="K89" s="90"/>
      <c r="L89" s="78"/>
      <c r="M89" s="91"/>
      <c r="N89" s="78"/>
      <c r="O89" s="90"/>
      <c r="P89" s="92"/>
      <c r="Q89" s="78"/>
      <c r="R89" s="97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4.25" customHeight="1" thickBot="1">
      <c r="A90" s="101"/>
      <c r="B90" s="75"/>
      <c r="C90" s="102"/>
      <c r="D90" s="76"/>
      <c r="E90" s="103"/>
      <c r="F90" s="104"/>
      <c r="G90" s="105"/>
      <c r="H90" s="106"/>
      <c r="I90" s="104"/>
      <c r="J90" s="105"/>
      <c r="K90" s="106"/>
      <c r="L90" s="105"/>
      <c r="M90" s="107"/>
      <c r="N90" s="105"/>
      <c r="O90" s="106"/>
      <c r="P90" s="108"/>
      <c r="Q90" s="105"/>
      <c r="R90" s="109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4.25" customHeight="1" thickBot="1">
      <c r="A91" s="450">
        <v>5</v>
      </c>
      <c r="B91" s="473" t="s">
        <v>1126</v>
      </c>
      <c r="C91" s="423"/>
      <c r="D91" s="212"/>
      <c r="E91" s="392">
        <f>SUM(E92:E94)</f>
        <v>6905</v>
      </c>
      <c r="F91" s="89"/>
      <c r="G91" s="78"/>
      <c r="H91" s="90"/>
      <c r="I91" s="89"/>
      <c r="J91" s="78"/>
      <c r="K91" s="90"/>
      <c r="L91" s="78"/>
      <c r="M91" s="91"/>
      <c r="N91" s="78"/>
      <c r="O91" s="90"/>
      <c r="P91" s="92"/>
      <c r="Q91" s="78"/>
      <c r="R91" s="93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4.25" customHeight="1">
      <c r="A92" s="451"/>
      <c r="B92" s="225" t="s">
        <v>895</v>
      </c>
      <c r="C92" s="216" t="s">
        <v>358</v>
      </c>
      <c r="D92" s="217" t="s">
        <v>896</v>
      </c>
      <c r="E92" s="394">
        <v>2641</v>
      </c>
      <c r="F92" s="89"/>
      <c r="G92" s="78"/>
      <c r="H92" s="90"/>
      <c r="I92" s="89"/>
      <c r="J92" s="78"/>
      <c r="K92" s="90"/>
      <c r="L92" s="78"/>
      <c r="M92" s="91"/>
      <c r="N92" s="78"/>
      <c r="O92" s="90"/>
      <c r="P92" s="92"/>
      <c r="Q92" s="78"/>
      <c r="R92" s="97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4.25" customHeight="1">
      <c r="A93" s="451"/>
      <c r="B93" s="197" t="s">
        <v>957</v>
      </c>
      <c r="C93" s="198" t="s">
        <v>358</v>
      </c>
      <c r="D93" s="199" t="s">
        <v>896</v>
      </c>
      <c r="E93" s="395">
        <v>2136</v>
      </c>
      <c r="F93" s="89"/>
      <c r="G93" s="78"/>
      <c r="H93" s="90"/>
      <c r="I93" s="89"/>
      <c r="J93" s="78"/>
      <c r="K93" s="90"/>
      <c r="L93" s="78"/>
      <c r="M93" s="91"/>
      <c r="N93" s="78"/>
      <c r="O93" s="90"/>
      <c r="P93" s="92"/>
      <c r="Q93" s="78"/>
      <c r="R93" s="97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4.25" customHeight="1" thickBot="1">
      <c r="A94" s="452"/>
      <c r="B94" s="202" t="s">
        <v>966</v>
      </c>
      <c r="C94" s="203" t="s">
        <v>358</v>
      </c>
      <c r="D94" s="204" t="s">
        <v>896</v>
      </c>
      <c r="E94" s="396">
        <v>2128</v>
      </c>
      <c r="F94" s="89"/>
      <c r="G94" s="78"/>
      <c r="H94" s="90"/>
      <c r="I94" s="89"/>
      <c r="J94" s="78"/>
      <c r="K94" s="90"/>
      <c r="L94" s="78"/>
      <c r="M94" s="91"/>
      <c r="N94" s="78"/>
      <c r="O94" s="90"/>
      <c r="P94" s="92"/>
      <c r="Q94" s="78"/>
      <c r="R94" s="97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4.25" customHeight="1" thickBot="1">
      <c r="A95" s="397" t="s">
        <v>326</v>
      </c>
      <c r="B95" s="453"/>
      <c r="C95" s="432"/>
      <c r="D95" s="208"/>
      <c r="E95" s="398"/>
      <c r="F95" s="89"/>
      <c r="G95" s="78"/>
      <c r="H95" s="90"/>
      <c r="I95" s="89"/>
      <c r="J95" s="78"/>
      <c r="K95" s="90"/>
      <c r="L95" s="78"/>
      <c r="M95" s="91"/>
      <c r="N95" s="78"/>
      <c r="O95" s="90"/>
      <c r="P95" s="92"/>
      <c r="Q95" s="78"/>
      <c r="R95" s="97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4.25" customHeight="1" thickBot="1">
      <c r="A96" s="101"/>
      <c r="B96" s="75"/>
      <c r="C96" s="102"/>
      <c r="D96" s="76"/>
      <c r="E96" s="103"/>
      <c r="F96" s="104"/>
      <c r="G96" s="105"/>
      <c r="H96" s="106"/>
      <c r="I96" s="104"/>
      <c r="J96" s="105"/>
      <c r="K96" s="106"/>
      <c r="L96" s="105"/>
      <c r="M96" s="107"/>
      <c r="N96" s="105"/>
      <c r="O96" s="106"/>
      <c r="P96" s="108"/>
      <c r="Q96" s="105"/>
      <c r="R96" s="109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4.25" customHeight="1" thickBot="1">
      <c r="A97" s="450">
        <v>6</v>
      </c>
      <c r="B97" s="473" t="s">
        <v>383</v>
      </c>
      <c r="C97" s="423"/>
      <c r="D97" s="212"/>
      <c r="E97" s="392">
        <f>SUM(E98:E100)</f>
        <v>6779</v>
      </c>
      <c r="F97" s="89"/>
      <c r="G97" s="78"/>
      <c r="H97" s="90"/>
      <c r="I97" s="89"/>
      <c r="J97" s="78"/>
      <c r="K97" s="90"/>
      <c r="L97" s="78"/>
      <c r="M97" s="91"/>
      <c r="N97" s="78"/>
      <c r="O97" s="90"/>
      <c r="P97" s="92"/>
      <c r="Q97" s="78"/>
      <c r="R97" s="93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4.25" customHeight="1">
      <c r="A98" s="451"/>
      <c r="B98" s="225" t="s">
        <v>847</v>
      </c>
      <c r="C98" s="216" t="s">
        <v>335</v>
      </c>
      <c r="D98" s="217" t="s">
        <v>383</v>
      </c>
      <c r="E98" s="394">
        <v>2898</v>
      </c>
      <c r="F98" s="89"/>
      <c r="G98" s="78"/>
      <c r="H98" s="90"/>
      <c r="I98" s="89"/>
      <c r="J98" s="78"/>
      <c r="K98" s="90"/>
      <c r="L98" s="78"/>
      <c r="M98" s="91"/>
      <c r="N98" s="78"/>
      <c r="O98" s="90"/>
      <c r="P98" s="92"/>
      <c r="Q98" s="78"/>
      <c r="R98" s="97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4.25" customHeight="1">
      <c r="A99" s="451"/>
      <c r="B99" s="197" t="s">
        <v>975</v>
      </c>
      <c r="C99" s="198" t="s">
        <v>358</v>
      </c>
      <c r="D99" s="199" t="s">
        <v>383</v>
      </c>
      <c r="E99" s="395">
        <v>2098</v>
      </c>
      <c r="F99" s="89"/>
      <c r="G99" s="78"/>
      <c r="H99" s="90"/>
      <c r="I99" s="89"/>
      <c r="J99" s="78"/>
      <c r="K99" s="90"/>
      <c r="L99" s="78"/>
      <c r="M99" s="91"/>
      <c r="N99" s="78"/>
      <c r="O99" s="90"/>
      <c r="P99" s="92"/>
      <c r="Q99" s="78"/>
      <c r="R99" s="97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4.25" customHeight="1" thickBot="1">
      <c r="A100" s="452"/>
      <c r="B100" s="202" t="s">
        <v>1021</v>
      </c>
      <c r="C100" s="203" t="s">
        <v>358</v>
      </c>
      <c r="D100" s="204" t="s">
        <v>383</v>
      </c>
      <c r="E100" s="396">
        <v>1783</v>
      </c>
      <c r="F100" s="89"/>
      <c r="G100" s="78"/>
      <c r="H100" s="90"/>
      <c r="I100" s="89"/>
      <c r="J100" s="78"/>
      <c r="K100" s="90"/>
      <c r="L100" s="78"/>
      <c r="M100" s="91"/>
      <c r="N100" s="78"/>
      <c r="O100" s="90"/>
      <c r="P100" s="92"/>
      <c r="Q100" s="78"/>
      <c r="R100" s="97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4.25" customHeight="1" thickBot="1">
      <c r="A101" s="397" t="s">
        <v>326</v>
      </c>
      <c r="B101" s="98" t="s">
        <v>1046</v>
      </c>
      <c r="C101" s="99" t="s">
        <v>335</v>
      </c>
      <c r="D101" s="98" t="s">
        <v>383</v>
      </c>
      <c r="E101" s="398"/>
      <c r="F101" s="89"/>
      <c r="G101" s="78"/>
      <c r="H101" s="90"/>
      <c r="I101" s="89"/>
      <c r="J101" s="78"/>
      <c r="K101" s="90"/>
      <c r="L101" s="78"/>
      <c r="M101" s="91"/>
      <c r="N101" s="78"/>
      <c r="O101" s="90"/>
      <c r="P101" s="92"/>
      <c r="Q101" s="78"/>
      <c r="R101" s="97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4.25" customHeight="1" thickBot="1">
      <c r="A102" s="101"/>
      <c r="B102" s="75"/>
      <c r="C102" s="102"/>
      <c r="D102" s="76"/>
      <c r="E102" s="103"/>
      <c r="F102" s="104"/>
      <c r="G102" s="105"/>
      <c r="H102" s="106"/>
      <c r="I102" s="104"/>
      <c r="J102" s="105"/>
      <c r="K102" s="106"/>
      <c r="L102" s="105"/>
      <c r="M102" s="107"/>
      <c r="N102" s="105"/>
      <c r="O102" s="106"/>
      <c r="P102" s="108"/>
      <c r="Q102" s="105"/>
      <c r="R102" s="10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4.25" customHeight="1" thickBot="1">
      <c r="A103" s="450">
        <v>7</v>
      </c>
      <c r="B103" s="473" t="s">
        <v>1127</v>
      </c>
      <c r="C103" s="423"/>
      <c r="D103" s="212"/>
      <c r="E103" s="392">
        <f>SUM(E104:E106)</f>
        <v>6620</v>
      </c>
      <c r="F103" s="89"/>
      <c r="G103" s="78"/>
      <c r="H103" s="90"/>
      <c r="I103" s="89"/>
      <c r="J103" s="78"/>
      <c r="K103" s="90"/>
      <c r="L103" s="78"/>
      <c r="M103" s="91"/>
      <c r="N103" s="78"/>
      <c r="O103" s="90"/>
      <c r="P103" s="92"/>
      <c r="Q103" s="78"/>
      <c r="R103" s="9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4.25" customHeight="1">
      <c r="A104" s="451"/>
      <c r="B104" s="225" t="s">
        <v>890</v>
      </c>
      <c r="C104" s="216" t="s">
        <v>335</v>
      </c>
      <c r="D104" s="217" t="s">
        <v>120</v>
      </c>
      <c r="E104" s="394">
        <v>2642</v>
      </c>
      <c r="F104" s="89"/>
      <c r="G104" s="78"/>
      <c r="H104" s="90"/>
      <c r="I104" s="89"/>
      <c r="J104" s="78"/>
      <c r="K104" s="90"/>
      <c r="L104" s="78"/>
      <c r="M104" s="91"/>
      <c r="N104" s="78"/>
      <c r="O104" s="90"/>
      <c r="P104" s="92"/>
      <c r="Q104" s="78"/>
      <c r="R104" s="97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4.25" customHeight="1">
      <c r="A105" s="451"/>
      <c r="B105" s="197" t="s">
        <v>936</v>
      </c>
      <c r="C105" s="198" t="s">
        <v>335</v>
      </c>
      <c r="D105" s="199" t="s">
        <v>120</v>
      </c>
      <c r="E105" s="395">
        <v>2227</v>
      </c>
      <c r="F105" s="89"/>
      <c r="G105" s="78"/>
      <c r="H105" s="90"/>
      <c r="I105" s="89"/>
      <c r="J105" s="78"/>
      <c r="K105" s="90"/>
      <c r="L105" s="78"/>
      <c r="M105" s="91"/>
      <c r="N105" s="78"/>
      <c r="O105" s="90"/>
      <c r="P105" s="92"/>
      <c r="Q105" s="78"/>
      <c r="R105" s="97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4.25" customHeight="1" thickBot="1">
      <c r="A106" s="452"/>
      <c r="B106" s="202" t="s">
        <v>1024</v>
      </c>
      <c r="C106" s="203" t="s">
        <v>358</v>
      </c>
      <c r="D106" s="204" t="s">
        <v>120</v>
      </c>
      <c r="E106" s="396">
        <v>1751</v>
      </c>
      <c r="F106" s="89"/>
      <c r="G106" s="78"/>
      <c r="H106" s="90"/>
      <c r="I106" s="89"/>
      <c r="J106" s="78"/>
      <c r="K106" s="90"/>
      <c r="L106" s="78"/>
      <c r="M106" s="91"/>
      <c r="N106" s="78"/>
      <c r="O106" s="90"/>
      <c r="P106" s="92"/>
      <c r="Q106" s="78"/>
      <c r="R106" s="97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4.25" customHeight="1" thickBot="1">
      <c r="A107" s="397" t="s">
        <v>326</v>
      </c>
      <c r="B107" s="98" t="s">
        <v>1035</v>
      </c>
      <c r="C107" s="99" t="s">
        <v>335</v>
      </c>
      <c r="D107" s="98" t="s">
        <v>120</v>
      </c>
      <c r="E107" s="398"/>
      <c r="F107" s="89"/>
      <c r="G107" s="78"/>
      <c r="H107" s="90"/>
      <c r="I107" s="89"/>
      <c r="J107" s="78"/>
      <c r="K107" s="90"/>
      <c r="L107" s="78"/>
      <c r="M107" s="91"/>
      <c r="N107" s="78"/>
      <c r="O107" s="90"/>
      <c r="P107" s="92"/>
      <c r="Q107" s="78"/>
      <c r="R107" s="97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14.25" customHeight="1" thickBot="1">
      <c r="A108" s="101"/>
      <c r="B108" s="75"/>
      <c r="C108" s="102"/>
      <c r="D108" s="76"/>
      <c r="E108" s="103"/>
      <c r="F108" s="104"/>
      <c r="G108" s="105"/>
      <c r="H108" s="106"/>
      <c r="I108" s="104"/>
      <c r="J108" s="105"/>
      <c r="K108" s="106"/>
      <c r="L108" s="105"/>
      <c r="M108" s="107"/>
      <c r="N108" s="105"/>
      <c r="O108" s="106"/>
      <c r="P108" s="108"/>
      <c r="Q108" s="105"/>
      <c r="R108" s="109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14.25" customHeight="1" thickBot="1">
      <c r="A109" s="450">
        <v>8</v>
      </c>
      <c r="B109" s="473" t="s">
        <v>257</v>
      </c>
      <c r="C109" s="423"/>
      <c r="D109" s="212"/>
      <c r="E109" s="392">
        <f>SUM(E110:E112)</f>
        <v>6255</v>
      </c>
      <c r="F109" s="89"/>
      <c r="G109" s="78"/>
      <c r="H109" s="90"/>
      <c r="I109" s="89"/>
      <c r="J109" s="78"/>
      <c r="K109" s="90"/>
      <c r="L109" s="78"/>
      <c r="M109" s="91"/>
      <c r="N109" s="78"/>
      <c r="O109" s="90"/>
      <c r="P109" s="92"/>
      <c r="Q109" s="78"/>
      <c r="R109" s="9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4.25" customHeight="1">
      <c r="A110" s="451"/>
      <c r="B110" s="225" t="s">
        <v>881</v>
      </c>
      <c r="C110" s="216" t="s">
        <v>335</v>
      </c>
      <c r="D110" s="217" t="s">
        <v>257</v>
      </c>
      <c r="E110" s="394">
        <v>2671</v>
      </c>
      <c r="F110" s="89"/>
      <c r="G110" s="78"/>
      <c r="H110" s="90"/>
      <c r="I110" s="89"/>
      <c r="J110" s="78"/>
      <c r="K110" s="90"/>
      <c r="L110" s="78"/>
      <c r="M110" s="91"/>
      <c r="N110" s="78"/>
      <c r="O110" s="90"/>
      <c r="P110" s="92"/>
      <c r="Q110" s="78"/>
      <c r="R110" s="97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4.25" customHeight="1">
      <c r="A111" s="451"/>
      <c r="B111" s="197" t="s">
        <v>971</v>
      </c>
      <c r="C111" s="198" t="s">
        <v>335</v>
      </c>
      <c r="D111" s="199" t="s">
        <v>257</v>
      </c>
      <c r="E111" s="395">
        <v>2111</v>
      </c>
      <c r="F111" s="89"/>
      <c r="G111" s="78"/>
      <c r="H111" s="90"/>
      <c r="I111" s="89"/>
      <c r="J111" s="78"/>
      <c r="K111" s="90"/>
      <c r="L111" s="78"/>
      <c r="M111" s="91"/>
      <c r="N111" s="78"/>
      <c r="O111" s="90"/>
      <c r="P111" s="92"/>
      <c r="Q111" s="78"/>
      <c r="R111" s="97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4.25" customHeight="1" thickBot="1">
      <c r="A112" s="452"/>
      <c r="B112" s="202" t="s">
        <v>1038</v>
      </c>
      <c r="C112" s="203" t="s">
        <v>335</v>
      </c>
      <c r="D112" s="204" t="s">
        <v>257</v>
      </c>
      <c r="E112" s="396">
        <v>1473</v>
      </c>
      <c r="F112" s="89"/>
      <c r="G112" s="78"/>
      <c r="H112" s="90"/>
      <c r="I112" s="89"/>
      <c r="J112" s="78"/>
      <c r="K112" s="90"/>
      <c r="L112" s="78"/>
      <c r="M112" s="91"/>
      <c r="N112" s="78"/>
      <c r="O112" s="90"/>
      <c r="P112" s="92"/>
      <c r="Q112" s="78"/>
      <c r="R112" s="97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4.25" customHeight="1" thickBot="1">
      <c r="A113" s="397" t="s">
        <v>326</v>
      </c>
      <c r="B113" s="400" t="s">
        <v>1050</v>
      </c>
      <c r="C113" s="99" t="s">
        <v>335</v>
      </c>
      <c r="D113" s="400" t="s">
        <v>257</v>
      </c>
      <c r="E113" s="398"/>
      <c r="F113" s="89"/>
      <c r="G113" s="78"/>
      <c r="H113" s="90"/>
      <c r="I113" s="89"/>
      <c r="J113" s="78"/>
      <c r="K113" s="90"/>
      <c r="L113" s="78"/>
      <c r="M113" s="91"/>
      <c r="N113" s="78"/>
      <c r="O113" s="90"/>
      <c r="P113" s="92"/>
      <c r="Q113" s="78"/>
      <c r="R113" s="97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4.25" customHeight="1" thickBot="1">
      <c r="A114" s="101"/>
      <c r="B114" s="75"/>
      <c r="C114" s="102"/>
      <c r="D114" s="76"/>
      <c r="E114" s="103"/>
      <c r="F114" s="104"/>
      <c r="G114" s="105"/>
      <c r="H114" s="106"/>
      <c r="I114" s="104"/>
      <c r="J114" s="105"/>
      <c r="K114" s="106"/>
      <c r="L114" s="105"/>
      <c r="M114" s="107"/>
      <c r="N114" s="105"/>
      <c r="O114" s="106"/>
      <c r="P114" s="108"/>
      <c r="Q114" s="105"/>
      <c r="R114" s="10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4.25" customHeight="1" thickBot="1">
      <c r="A115" s="450">
        <v>9</v>
      </c>
      <c r="B115" s="473" t="s">
        <v>946</v>
      </c>
      <c r="C115" s="423"/>
      <c r="D115" s="212"/>
      <c r="E115" s="392">
        <f>SUM(E116:E118)</f>
        <v>6121</v>
      </c>
      <c r="F115" s="89"/>
      <c r="G115" s="78"/>
      <c r="H115" s="90"/>
      <c r="I115" s="89"/>
      <c r="J115" s="78"/>
      <c r="K115" s="90"/>
      <c r="L115" s="78"/>
      <c r="M115" s="91"/>
      <c r="N115" s="78"/>
      <c r="O115" s="90"/>
      <c r="P115" s="92"/>
      <c r="Q115" s="78"/>
      <c r="R115" s="9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4.25" customHeight="1">
      <c r="A116" s="451"/>
      <c r="B116" s="225" t="s">
        <v>945</v>
      </c>
      <c r="C116" s="216" t="s">
        <v>358</v>
      </c>
      <c r="D116" s="217" t="s">
        <v>946</v>
      </c>
      <c r="E116" s="394">
        <v>2209</v>
      </c>
      <c r="F116" s="89"/>
      <c r="G116" s="78"/>
      <c r="H116" s="90"/>
      <c r="I116" s="89"/>
      <c r="J116" s="78"/>
      <c r="K116" s="90"/>
      <c r="L116" s="78"/>
      <c r="M116" s="91"/>
      <c r="N116" s="78"/>
      <c r="O116" s="90"/>
      <c r="P116" s="92"/>
      <c r="Q116" s="78"/>
      <c r="R116" s="97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4.25" customHeight="1">
      <c r="A117" s="451"/>
      <c r="B117" s="197" t="s">
        <v>1002</v>
      </c>
      <c r="C117" s="198" t="s">
        <v>358</v>
      </c>
      <c r="D117" s="199" t="s">
        <v>946</v>
      </c>
      <c r="E117" s="395">
        <v>1979</v>
      </c>
      <c r="F117" s="89"/>
      <c r="G117" s="78"/>
      <c r="H117" s="90"/>
      <c r="I117" s="89"/>
      <c r="J117" s="78"/>
      <c r="K117" s="90"/>
      <c r="L117" s="78"/>
      <c r="M117" s="91"/>
      <c r="N117" s="78"/>
      <c r="O117" s="90"/>
      <c r="P117" s="92"/>
      <c r="Q117" s="78"/>
      <c r="R117" s="97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4.25" customHeight="1" thickBot="1">
      <c r="A118" s="452"/>
      <c r="B118" s="202" t="s">
        <v>1006</v>
      </c>
      <c r="C118" s="203" t="s">
        <v>358</v>
      </c>
      <c r="D118" s="204" t="s">
        <v>946</v>
      </c>
      <c r="E118" s="396">
        <v>1933</v>
      </c>
      <c r="F118" s="89"/>
      <c r="G118" s="78"/>
      <c r="H118" s="90"/>
      <c r="I118" s="89"/>
      <c r="J118" s="78"/>
      <c r="K118" s="90"/>
      <c r="L118" s="78"/>
      <c r="M118" s="91"/>
      <c r="N118" s="78"/>
      <c r="O118" s="90"/>
      <c r="P118" s="92"/>
      <c r="Q118" s="78"/>
      <c r="R118" s="97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4.25" customHeight="1" thickBot="1">
      <c r="A119" s="397" t="s">
        <v>326</v>
      </c>
      <c r="B119" s="98" t="s">
        <v>1029</v>
      </c>
      <c r="C119" s="99" t="s">
        <v>358</v>
      </c>
      <c r="D119" s="98" t="s">
        <v>946</v>
      </c>
      <c r="E119" s="398"/>
      <c r="F119" s="89"/>
      <c r="G119" s="78"/>
      <c r="H119" s="90"/>
      <c r="I119" s="89"/>
      <c r="J119" s="78"/>
      <c r="K119" s="90"/>
      <c r="L119" s="78"/>
      <c r="M119" s="91"/>
      <c r="N119" s="78"/>
      <c r="O119" s="90"/>
      <c r="P119" s="92"/>
      <c r="Q119" s="78"/>
      <c r="R119" s="97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4.25" customHeight="1" thickBot="1">
      <c r="A120" s="101"/>
      <c r="B120" s="75"/>
      <c r="C120" s="102"/>
      <c r="D120" s="76"/>
      <c r="E120" s="103"/>
      <c r="F120" s="104"/>
      <c r="G120" s="105"/>
      <c r="H120" s="106"/>
      <c r="I120" s="104"/>
      <c r="J120" s="105"/>
      <c r="K120" s="106"/>
      <c r="L120" s="105"/>
      <c r="M120" s="107"/>
      <c r="N120" s="105"/>
      <c r="O120" s="106"/>
      <c r="P120" s="108"/>
      <c r="Q120" s="105"/>
      <c r="R120" s="109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4.25" customHeight="1" thickBot="1">
      <c r="A121" s="450">
        <v>10</v>
      </c>
      <c r="B121" s="473" t="s">
        <v>1128</v>
      </c>
      <c r="C121" s="423"/>
      <c r="D121" s="212"/>
      <c r="E121" s="392">
        <f>SUM(E122:E124)</f>
        <v>5519</v>
      </c>
      <c r="F121" s="89"/>
      <c r="G121" s="78"/>
      <c r="H121" s="90"/>
      <c r="I121" s="89"/>
      <c r="J121" s="78"/>
      <c r="K121" s="90"/>
      <c r="L121" s="78"/>
      <c r="M121" s="91"/>
      <c r="N121" s="78"/>
      <c r="O121" s="90"/>
      <c r="P121" s="92"/>
      <c r="Q121" s="78"/>
      <c r="R121" s="9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4.25" customHeight="1">
      <c r="A122" s="451"/>
      <c r="B122" s="225" t="s">
        <v>986</v>
      </c>
      <c r="C122" s="216" t="s">
        <v>358</v>
      </c>
      <c r="D122" s="217" t="s">
        <v>896</v>
      </c>
      <c r="E122" s="394">
        <v>2063</v>
      </c>
      <c r="F122" s="89"/>
      <c r="G122" s="78"/>
      <c r="H122" s="90"/>
      <c r="I122" s="89"/>
      <c r="J122" s="78"/>
      <c r="K122" s="90"/>
      <c r="L122" s="78"/>
      <c r="M122" s="91"/>
      <c r="N122" s="78"/>
      <c r="O122" s="90"/>
      <c r="P122" s="92"/>
      <c r="Q122" s="78"/>
      <c r="R122" s="97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4.25" customHeight="1">
      <c r="A123" s="451"/>
      <c r="B123" s="197" t="s">
        <v>993</v>
      </c>
      <c r="C123" s="198" t="s">
        <v>358</v>
      </c>
      <c r="D123" s="199" t="s">
        <v>896</v>
      </c>
      <c r="E123" s="395">
        <v>2016</v>
      </c>
      <c r="F123" s="89"/>
      <c r="G123" s="78"/>
      <c r="H123" s="90"/>
      <c r="I123" s="89"/>
      <c r="J123" s="78"/>
      <c r="K123" s="90"/>
      <c r="L123" s="78"/>
      <c r="M123" s="91"/>
      <c r="N123" s="78"/>
      <c r="O123" s="90"/>
      <c r="P123" s="92"/>
      <c r="Q123" s="78"/>
      <c r="R123" s="97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4.25" customHeight="1" thickBot="1">
      <c r="A124" s="452"/>
      <c r="B124" s="202" t="s">
        <v>1042</v>
      </c>
      <c r="C124" s="203" t="s">
        <v>358</v>
      </c>
      <c r="D124" s="204" t="s">
        <v>896</v>
      </c>
      <c r="E124" s="396">
        <v>1440</v>
      </c>
      <c r="F124" s="89"/>
      <c r="G124" s="78"/>
      <c r="H124" s="90"/>
      <c r="I124" s="89"/>
      <c r="J124" s="78"/>
      <c r="K124" s="90"/>
      <c r="L124" s="78"/>
      <c r="M124" s="91"/>
      <c r="N124" s="78"/>
      <c r="O124" s="90"/>
      <c r="P124" s="92"/>
      <c r="Q124" s="78"/>
      <c r="R124" s="97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4.25" customHeight="1" thickBot="1">
      <c r="A125" s="397" t="s">
        <v>326</v>
      </c>
      <c r="B125" s="453"/>
      <c r="C125" s="432"/>
      <c r="D125" s="208"/>
      <c r="E125" s="398"/>
      <c r="F125" s="89"/>
      <c r="G125" s="78"/>
      <c r="H125" s="90"/>
      <c r="I125" s="89"/>
      <c r="J125" s="78"/>
      <c r="K125" s="90"/>
      <c r="L125" s="78"/>
      <c r="M125" s="91"/>
      <c r="N125" s="78"/>
      <c r="O125" s="90"/>
      <c r="P125" s="92"/>
      <c r="Q125" s="78"/>
      <c r="R125" s="97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4.25" customHeight="1" thickBot="1">
      <c r="A126" s="101"/>
      <c r="B126" s="75"/>
      <c r="C126" s="102"/>
      <c r="D126" s="76"/>
      <c r="E126" s="103"/>
      <c r="F126" s="104"/>
      <c r="G126" s="105"/>
      <c r="H126" s="106"/>
      <c r="I126" s="104"/>
      <c r="J126" s="105"/>
      <c r="K126" s="106"/>
      <c r="L126" s="105"/>
      <c r="M126" s="107"/>
      <c r="N126" s="105"/>
      <c r="O126" s="106"/>
      <c r="P126" s="108"/>
      <c r="Q126" s="105"/>
      <c r="R126" s="109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4.25" customHeight="1" thickBot="1">
      <c r="A127" s="450">
        <v>11</v>
      </c>
      <c r="B127" s="473" t="s">
        <v>93</v>
      </c>
      <c r="C127" s="423"/>
      <c r="D127" s="212"/>
      <c r="E127" s="392">
        <f>SUM(E128:E130)</f>
        <v>5474</v>
      </c>
      <c r="F127" s="89"/>
      <c r="G127" s="78"/>
      <c r="H127" s="90"/>
      <c r="I127" s="89"/>
      <c r="J127" s="78"/>
      <c r="K127" s="90"/>
      <c r="L127" s="78"/>
      <c r="M127" s="91"/>
      <c r="N127" s="78"/>
      <c r="O127" s="90"/>
      <c r="P127" s="92"/>
      <c r="Q127" s="78"/>
      <c r="R127" s="9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4.25" customHeight="1">
      <c r="A128" s="451"/>
      <c r="B128" s="225" t="s">
        <v>1014</v>
      </c>
      <c r="C128" s="216" t="s">
        <v>358</v>
      </c>
      <c r="D128" s="217" t="s">
        <v>93</v>
      </c>
      <c r="E128" s="394">
        <v>1905</v>
      </c>
      <c r="F128" s="89"/>
      <c r="G128" s="78"/>
      <c r="H128" s="90"/>
      <c r="I128" s="89"/>
      <c r="J128" s="78"/>
      <c r="K128" s="90"/>
      <c r="L128" s="78"/>
      <c r="M128" s="91"/>
      <c r="N128" s="78"/>
      <c r="O128" s="90"/>
      <c r="P128" s="92"/>
      <c r="Q128" s="78"/>
      <c r="R128" s="97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4.25" customHeight="1">
      <c r="A129" s="451"/>
      <c r="B129" s="197" t="s">
        <v>1017</v>
      </c>
      <c r="C129" s="198" t="s">
        <v>335</v>
      </c>
      <c r="D129" s="199" t="s">
        <v>93</v>
      </c>
      <c r="E129" s="395">
        <v>1891</v>
      </c>
      <c r="F129" s="89"/>
      <c r="G129" s="78"/>
      <c r="H129" s="90"/>
      <c r="I129" s="89"/>
      <c r="J129" s="78"/>
      <c r="K129" s="90"/>
      <c r="L129" s="78"/>
      <c r="M129" s="91"/>
      <c r="N129" s="78"/>
      <c r="O129" s="90"/>
      <c r="P129" s="92"/>
      <c r="Q129" s="78"/>
      <c r="R129" s="97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4.25" customHeight="1" thickBot="1">
      <c r="A130" s="452"/>
      <c r="B130" s="202" t="s">
        <v>1033</v>
      </c>
      <c r="C130" s="203" t="s">
        <v>358</v>
      </c>
      <c r="D130" s="204" t="s">
        <v>93</v>
      </c>
      <c r="E130" s="396">
        <v>1678</v>
      </c>
      <c r="F130" s="89"/>
      <c r="G130" s="78"/>
      <c r="H130" s="90"/>
      <c r="I130" s="89"/>
      <c r="J130" s="78"/>
      <c r="K130" s="90"/>
      <c r="L130" s="78"/>
      <c r="M130" s="91"/>
      <c r="N130" s="78"/>
      <c r="O130" s="90"/>
      <c r="P130" s="92"/>
      <c r="Q130" s="78"/>
      <c r="R130" s="97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4.25" customHeight="1" thickBot="1">
      <c r="A131" s="397" t="s">
        <v>326</v>
      </c>
      <c r="B131" s="98" t="s">
        <v>1055</v>
      </c>
      <c r="C131" s="99" t="s">
        <v>358</v>
      </c>
      <c r="D131" s="98" t="s">
        <v>93</v>
      </c>
      <c r="E131" s="398"/>
      <c r="F131" s="89"/>
      <c r="G131" s="78"/>
      <c r="H131" s="90"/>
      <c r="I131" s="89"/>
      <c r="J131" s="78"/>
      <c r="K131" s="90"/>
      <c r="L131" s="78"/>
      <c r="M131" s="91"/>
      <c r="N131" s="78"/>
      <c r="O131" s="90"/>
      <c r="P131" s="92"/>
      <c r="Q131" s="78"/>
      <c r="R131" s="97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9.75" customHeight="1">
      <c r="A132" s="101"/>
      <c r="B132" s="103"/>
      <c r="C132" s="117"/>
      <c r="D132" s="118"/>
      <c r="E132" s="103"/>
      <c r="F132" s="104"/>
      <c r="G132" s="105"/>
      <c r="H132" s="106"/>
      <c r="I132" s="104"/>
      <c r="J132" s="105"/>
      <c r="K132" s="106"/>
      <c r="L132" s="105"/>
      <c r="M132" s="107"/>
      <c r="N132" s="105"/>
      <c r="O132" s="106"/>
      <c r="P132" s="108"/>
      <c r="Q132" s="105"/>
      <c r="R132" s="109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5.25" customHeight="1">
      <c r="A133" s="102"/>
      <c r="B133" s="76"/>
      <c r="C133" s="76"/>
      <c r="D133" s="76"/>
      <c r="E133" s="75"/>
      <c r="F133" s="89"/>
      <c r="G133" s="78"/>
      <c r="H133" s="90"/>
      <c r="I133" s="89"/>
      <c r="J133" s="78"/>
      <c r="K133" s="90"/>
      <c r="L133" s="78"/>
      <c r="M133" s="91"/>
      <c r="N133" s="78"/>
      <c r="O133" s="90"/>
      <c r="P133" s="92"/>
      <c r="Q133" s="78"/>
      <c r="R133" s="97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ht="15.75" customHeight="1">
      <c r="A134" s="404" t="s">
        <v>328</v>
      </c>
      <c r="B134" s="405"/>
      <c r="C134" s="436" t="s">
        <v>1130</v>
      </c>
      <c r="D134" s="405"/>
      <c r="E134" s="405"/>
      <c r="F134" s="405"/>
      <c r="G134" s="405"/>
      <c r="H134" s="405"/>
      <c r="I134" s="405"/>
      <c r="J134" s="405"/>
      <c r="K134" s="119"/>
      <c r="L134" s="119"/>
      <c r="M134" s="119"/>
      <c r="N134" s="119"/>
      <c r="O134" s="119"/>
      <c r="P134" s="119"/>
      <c r="Q134" s="119"/>
      <c r="R134" s="119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</sheetData>
  <sheetProtection/>
  <mergeCells count="42">
    <mergeCell ref="A103:A106"/>
    <mergeCell ref="A109:A112"/>
    <mergeCell ref="B121:C121"/>
    <mergeCell ref="A134:B134"/>
    <mergeCell ref="C134:J134"/>
    <mergeCell ref="B109:C109"/>
    <mergeCell ref="B103:C103"/>
    <mergeCell ref="B125:C125"/>
    <mergeCell ref="B115:C115"/>
    <mergeCell ref="A115:A118"/>
    <mergeCell ref="A121:A124"/>
    <mergeCell ref="A127:A130"/>
    <mergeCell ref="B127:C127"/>
    <mergeCell ref="B97:C97"/>
    <mergeCell ref="D2:D3"/>
    <mergeCell ref="C2:C3"/>
    <mergeCell ref="B91:C91"/>
    <mergeCell ref="B95:C95"/>
    <mergeCell ref="B79:C79"/>
    <mergeCell ref="B73:C73"/>
    <mergeCell ref="A63:B63"/>
    <mergeCell ref="C63:R63"/>
    <mergeCell ref="A65:E65"/>
    <mergeCell ref="A67:A70"/>
    <mergeCell ref="B67:C67"/>
    <mergeCell ref="A73:A76"/>
    <mergeCell ref="A79:A82"/>
    <mergeCell ref="A91:A94"/>
    <mergeCell ref="A97:A100"/>
    <mergeCell ref="A1:R1"/>
    <mergeCell ref="R2:R3"/>
    <mergeCell ref="B85:C85"/>
    <mergeCell ref="B77:C77"/>
    <mergeCell ref="H2:J2"/>
    <mergeCell ref="E2:G2"/>
    <mergeCell ref="B2:B3"/>
    <mergeCell ref="A2:A3"/>
    <mergeCell ref="A85:A88"/>
    <mergeCell ref="B83:C83"/>
    <mergeCell ref="M2:N2"/>
    <mergeCell ref="K2:L2"/>
    <mergeCell ref="O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</dc:creator>
  <cp:keywords/>
  <dc:description/>
  <cp:lastModifiedBy>Mela</cp:lastModifiedBy>
  <dcterms:created xsi:type="dcterms:W3CDTF">2014-09-22T05:56:42Z</dcterms:created>
  <dcterms:modified xsi:type="dcterms:W3CDTF">2014-09-22T05:56:43Z</dcterms:modified>
  <cp:category/>
  <cp:version/>
  <cp:contentType/>
  <cp:contentStatus/>
</cp:coreProperties>
</file>